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70ab324dd09032/Desktop/sss15/ma8imata/sfb_covid/ΑΑ_2021/"/>
    </mc:Choice>
  </mc:AlternateContent>
  <xr:revisionPtr revIDLastSave="0" documentId="8_{3A7C73B9-3D6C-4204-B175-CFB2B0647AA5}" xr6:coauthVersionLast="46" xr6:coauthVersionMax="46" xr10:uidLastSave="{00000000-0000-0000-0000-000000000000}"/>
  <bookViews>
    <workbookView xWindow="-108" yWindow="-108" windowWidth="23256" windowHeight="12576" xr2:uid="{8FA4C35F-372D-42BD-B096-22EE191C97F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1" l="1"/>
  <c r="O33" i="1"/>
  <c r="M33" i="1"/>
  <c r="N33" i="1"/>
  <c r="L33" i="1"/>
  <c r="L30" i="1"/>
  <c r="M30" i="1"/>
  <c r="N30" i="1"/>
  <c r="O30" i="1"/>
  <c r="Q30" i="1"/>
  <c r="L31" i="1"/>
  <c r="M31" i="1"/>
  <c r="N31" i="1"/>
  <c r="O31" i="1"/>
  <c r="Q31" i="1"/>
  <c r="L32" i="1"/>
  <c r="M32" i="1"/>
  <c r="N32" i="1"/>
  <c r="O32" i="1"/>
  <c r="Q32" i="1"/>
  <c r="M29" i="1"/>
  <c r="N29" i="1"/>
  <c r="O29" i="1"/>
  <c r="P29" i="1"/>
  <c r="Q29" i="1"/>
  <c r="L29" i="1"/>
  <c r="O27" i="1"/>
  <c r="Q27" i="1"/>
  <c r="N27" i="1"/>
  <c r="O26" i="1"/>
  <c r="Q26" i="1"/>
  <c r="N26" i="1"/>
  <c r="L27" i="1"/>
  <c r="M27" i="1"/>
  <c r="M26" i="1"/>
  <c r="L26" i="1"/>
  <c r="L24" i="1"/>
  <c r="M24" i="1"/>
  <c r="N24" i="1"/>
  <c r="O24" i="1"/>
  <c r="Q24" i="1"/>
  <c r="L25" i="1"/>
  <c r="M25" i="1"/>
  <c r="N25" i="1"/>
  <c r="O25" i="1"/>
  <c r="Q25" i="1"/>
  <c r="M23" i="1"/>
  <c r="N23" i="1"/>
  <c r="O23" i="1"/>
  <c r="P23" i="1"/>
  <c r="Q23" i="1"/>
  <c r="L23" i="1"/>
  <c r="N21" i="1"/>
  <c r="O21" i="1"/>
  <c r="Q21" i="1"/>
  <c r="M21" i="1"/>
  <c r="N20" i="1"/>
  <c r="O20" i="1"/>
  <c r="Q20" i="1"/>
  <c r="M20" i="1"/>
  <c r="N19" i="1"/>
  <c r="O19" i="1"/>
  <c r="Q19" i="1"/>
  <c r="M19" i="1"/>
  <c r="L19" i="1"/>
  <c r="L20" i="1"/>
  <c r="L21" i="1"/>
  <c r="M17" i="1"/>
  <c r="N17" i="1"/>
  <c r="O17" i="1"/>
  <c r="P17" i="1"/>
  <c r="Q17" i="1"/>
  <c r="M18" i="1"/>
  <c r="N18" i="1"/>
  <c r="O18" i="1"/>
  <c r="Q18" i="1"/>
  <c r="L18" i="1"/>
  <c r="L17" i="1"/>
  <c r="M15" i="1"/>
  <c r="N15" i="1"/>
  <c r="O15" i="1"/>
  <c r="P15" i="1"/>
  <c r="Q15" i="1"/>
  <c r="L15" i="1"/>
  <c r="M14" i="1"/>
  <c r="N14" i="1"/>
  <c r="O14" i="1"/>
  <c r="P14" i="1"/>
  <c r="Q14" i="1"/>
  <c r="L14" i="1"/>
  <c r="M13" i="1"/>
  <c r="N13" i="1"/>
  <c r="O13" i="1"/>
  <c r="P13" i="1"/>
  <c r="P19" i="1" s="1"/>
  <c r="Q13" i="1"/>
  <c r="L13" i="1"/>
  <c r="M12" i="1"/>
  <c r="N12" i="1"/>
  <c r="O12" i="1"/>
  <c r="P12" i="1"/>
  <c r="P20" i="1" s="1"/>
  <c r="Q12" i="1"/>
  <c r="L12" i="1"/>
  <c r="O11" i="1"/>
  <c r="P11" i="1"/>
  <c r="Q11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O5" i="1"/>
  <c r="N5" i="1"/>
  <c r="N11" i="1" s="1"/>
  <c r="M5" i="1"/>
  <c r="M11" i="1" s="1"/>
  <c r="L5" i="1"/>
  <c r="L11" i="1" s="1"/>
  <c r="P21" i="1" l="1"/>
  <c r="P27" i="1" s="1"/>
  <c r="P25" i="1"/>
  <c r="P31" i="1" s="1"/>
  <c r="P18" i="1"/>
  <c r="P24" i="1" s="1"/>
  <c r="P30" i="1" s="1"/>
  <c r="P26" i="1"/>
  <c r="P32" i="1" l="1"/>
  <c r="P33" i="1"/>
  <c r="T33" i="1" s="1"/>
  <c r="T32" i="1" l="1"/>
  <c r="O3" i="1" s="1"/>
  <c r="P3" i="1"/>
  <c r="T31" i="1" l="1"/>
  <c r="N3" i="1" l="1"/>
  <c r="T30" i="1"/>
  <c r="M3" i="1" s="1"/>
  <c r="T29" i="1" l="1"/>
  <c r="L3" i="1" s="1"/>
</calcChain>
</file>

<file path=xl/sharedStrings.xml><?xml version="1.0" encoding="utf-8"?>
<sst xmlns="http://schemas.openxmlformats.org/spreadsheetml/2006/main" count="22" uniqueCount="22">
  <si>
    <t>X</t>
  </si>
  <si>
    <t>Y</t>
  </si>
  <si>
    <t>βαθμός πολυωνύμου Taylor</t>
  </si>
  <si>
    <t>πλήθος τιμών -1 = 5-1=4</t>
  </si>
  <si>
    <r>
      <t>P(x)=</t>
    </r>
    <r>
      <rPr>
        <sz val="11"/>
        <color rgb="FFFF0000"/>
        <rFont val="Calibri"/>
        <family val="2"/>
        <charset val="161"/>
        <scheme val="minor"/>
      </rPr>
      <t>Α</t>
    </r>
    <r>
      <rPr>
        <sz val="11"/>
        <color theme="1"/>
        <rFont val="Calibri"/>
        <family val="2"/>
        <charset val="161"/>
        <scheme val="minor"/>
      </rPr>
      <t>x</t>
    </r>
    <r>
      <rPr>
        <vertAlign val="superscript"/>
        <sz val="11"/>
        <color theme="1"/>
        <rFont val="Calibri"/>
        <family val="2"/>
        <charset val="161"/>
        <scheme val="minor"/>
      </rPr>
      <t>4</t>
    </r>
    <r>
      <rPr>
        <sz val="11"/>
        <color theme="1"/>
        <rFont val="Calibri"/>
        <family val="2"/>
        <charset val="161"/>
        <scheme val="minor"/>
      </rPr>
      <t>+</t>
    </r>
    <r>
      <rPr>
        <sz val="11"/>
        <color rgb="FFFF0000"/>
        <rFont val="Calibri"/>
        <family val="2"/>
        <charset val="161"/>
        <scheme val="minor"/>
      </rPr>
      <t>B</t>
    </r>
    <r>
      <rPr>
        <sz val="11"/>
        <color theme="1"/>
        <rFont val="Calibri"/>
        <family val="2"/>
        <charset val="161"/>
        <scheme val="minor"/>
      </rPr>
      <t>x</t>
    </r>
    <r>
      <rPr>
        <vertAlign val="superscript"/>
        <sz val="11"/>
        <color theme="1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charset val="161"/>
        <scheme val="minor"/>
      </rPr>
      <t>+</t>
    </r>
    <r>
      <rPr>
        <sz val="11"/>
        <color rgb="FFFF0000"/>
        <rFont val="Calibri"/>
        <family val="2"/>
        <charset val="161"/>
        <scheme val="minor"/>
      </rPr>
      <t>Γ</t>
    </r>
    <r>
      <rPr>
        <sz val="11"/>
        <color theme="1"/>
        <rFont val="Calibri"/>
        <family val="2"/>
        <charset val="161"/>
        <scheme val="minor"/>
      </rPr>
      <t>x</t>
    </r>
    <r>
      <rPr>
        <vertAlign val="superscript"/>
        <sz val="11"/>
        <color theme="1"/>
        <rFont val="Calibri"/>
        <family val="2"/>
        <charset val="161"/>
        <scheme val="minor"/>
      </rPr>
      <t>2</t>
    </r>
    <r>
      <rPr>
        <sz val="11"/>
        <color theme="1"/>
        <rFont val="Calibri"/>
        <family val="2"/>
        <charset val="161"/>
        <scheme val="minor"/>
      </rPr>
      <t>+</t>
    </r>
    <r>
      <rPr>
        <sz val="11"/>
        <color rgb="FFFF0000"/>
        <rFont val="Calibri"/>
        <family val="2"/>
        <charset val="161"/>
        <scheme val="minor"/>
      </rPr>
      <t>Δ</t>
    </r>
    <r>
      <rPr>
        <sz val="11"/>
        <color theme="1"/>
        <rFont val="Calibri"/>
        <family val="2"/>
        <charset val="161"/>
        <scheme val="minor"/>
      </rPr>
      <t>x+</t>
    </r>
    <r>
      <rPr>
        <sz val="11"/>
        <color rgb="FFFF0000"/>
        <rFont val="Calibri"/>
        <family val="2"/>
        <charset val="161"/>
        <scheme val="minor"/>
      </rPr>
      <t>Ε</t>
    </r>
  </si>
  <si>
    <t>20=A*23^4+B*23^3+Γ*23^2+Δ*23+Ε</t>
  </si>
  <si>
    <t>13=A*6^4+B*6^3+Γ*6^2+Δ*6+Ε</t>
  </si>
  <si>
    <t>42=A*44^4+B*44^3+Γ*44^2+Δ*44+Ε</t>
  </si>
  <si>
    <t>80=A*72^4+B*72^3+Γ*72^2+Δ*72+Ε</t>
  </si>
  <si>
    <t>A</t>
  </si>
  <si>
    <t>B</t>
  </si>
  <si>
    <t>Γ</t>
  </si>
  <si>
    <t>Δ</t>
  </si>
  <si>
    <t>Ε</t>
  </si>
  <si>
    <t>σταθ</t>
  </si>
  <si>
    <t>βήματα Gauss</t>
  </si>
  <si>
    <t>E=</t>
  </si>
  <si>
    <t>Δ=</t>
  </si>
  <si>
    <t>Γ=</t>
  </si>
  <si>
    <t>Β=</t>
  </si>
  <si>
    <t>Α=</t>
  </si>
  <si>
    <t>50=A*51^4+B*51^3+Γ*51^2+Δ*51+Ε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</si>
</sst>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7" xfId="0" applyFill="1" applyBorder="1"/>
    <xf numFmtId="0" fontId="0" fillId="2" borderId="9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6" xfId="0" applyFill="1" applyBorder="1"/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3181233595800525"/>
                  <c:y val="0.146401436662522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Sheet1!$B$3:$B$7</c:f>
              <c:numCache>
                <c:formatCode>General</c:formatCode>
                <c:ptCount val="5"/>
                <c:pt idx="0">
                  <c:v>6</c:v>
                </c:pt>
                <c:pt idx="1">
                  <c:v>23</c:v>
                </c:pt>
                <c:pt idx="2">
                  <c:v>44</c:v>
                </c:pt>
                <c:pt idx="3">
                  <c:v>51</c:v>
                </c:pt>
                <c:pt idx="4">
                  <c:v>72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13</c:v>
                </c:pt>
                <c:pt idx="1">
                  <c:v>20</c:v>
                </c:pt>
                <c:pt idx="2">
                  <c:v>42</c:v>
                </c:pt>
                <c:pt idx="3">
                  <c:v>50</c:v>
                </c:pt>
                <c:pt idx="4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A3-435C-BB3B-72A6E4C94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47776"/>
        <c:axId val="357151056"/>
      </c:scatterChart>
      <c:valAx>
        <c:axId val="35714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57151056"/>
        <c:crosses val="autoZero"/>
        <c:crossBetween val="midCat"/>
      </c:valAx>
      <c:valAx>
        <c:axId val="35715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5714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</xdr:colOff>
      <xdr:row>10</xdr:row>
      <xdr:rowOff>11430</xdr:rowOff>
    </xdr:from>
    <xdr:to>
      <xdr:col>8</xdr:col>
      <xdr:colOff>259080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5E447C-DC1F-4093-AA75-FD33EAF64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A2C6C-3E75-4779-B1B9-2E06C99A086F}">
  <dimension ref="B1:T33"/>
  <sheetViews>
    <sheetView tabSelected="1" zoomScale="75" zoomScaleNormal="75" workbookViewId="0">
      <selection activeCell="E27" sqref="E27"/>
    </sheetView>
  </sheetViews>
  <sheetFormatPr defaultRowHeight="14.4" x14ac:dyDescent="0.3"/>
  <cols>
    <col min="2" max="3" width="9" bestFit="1" customWidth="1"/>
    <col min="8" max="8" width="9" bestFit="1" customWidth="1"/>
    <col min="10" max="10" width="9" bestFit="1" customWidth="1"/>
    <col min="12" max="12" width="9.33203125" bestFit="1" customWidth="1"/>
    <col min="13" max="13" width="10.33203125" customWidth="1"/>
    <col min="14" max="14" width="11.5546875" customWidth="1"/>
    <col min="15" max="15" width="10.5546875" customWidth="1"/>
    <col min="16" max="16" width="13" bestFit="1" customWidth="1"/>
    <col min="17" max="17" width="9.77734375" customWidth="1"/>
  </cols>
  <sheetData>
    <row r="1" spans="2:20" ht="15" thickBot="1" x14ac:dyDescent="0.35"/>
    <row r="2" spans="2:20" ht="15" thickBot="1" x14ac:dyDescent="0.35">
      <c r="B2" s="5" t="s">
        <v>0</v>
      </c>
      <c r="C2" s="6" t="s">
        <v>1</v>
      </c>
      <c r="E2" s="7" t="s">
        <v>2</v>
      </c>
      <c r="F2" s="7"/>
      <c r="G2" s="7"/>
      <c r="H2" s="8">
        <v>4</v>
      </c>
      <c r="I2" s="7" t="s">
        <v>3</v>
      </c>
      <c r="J2" s="7"/>
      <c r="K2" s="7"/>
    </row>
    <row r="3" spans="2:20" ht="16.8" thickBot="1" x14ac:dyDescent="0.35">
      <c r="B3" s="1">
        <v>6</v>
      </c>
      <c r="C3" s="2">
        <v>13</v>
      </c>
      <c r="E3" s="9" t="s">
        <v>4</v>
      </c>
      <c r="F3" s="10"/>
      <c r="G3" s="11"/>
      <c r="H3" s="7"/>
      <c r="I3" s="7"/>
      <c r="J3" s="7"/>
      <c r="K3" s="7"/>
      <c r="L3" s="12">
        <f>T29</f>
        <v>8.5435834327860505E-3</v>
      </c>
      <c r="M3" s="13">
        <f>T30</f>
        <v>-1.1137004791607352E-3</v>
      </c>
      <c r="N3" s="13">
        <f>T31</f>
        <v>7.2224402351933045E-2</v>
      </c>
      <c r="O3" s="13">
        <f>T32</f>
        <v>-1.0078258885494684</v>
      </c>
      <c r="P3" s="14">
        <f>T33</f>
        <v>16.678892566693154</v>
      </c>
    </row>
    <row r="4" spans="2:20" ht="15" thickBot="1" x14ac:dyDescent="0.35">
      <c r="B4" s="1">
        <v>23</v>
      </c>
      <c r="C4" s="2">
        <v>20</v>
      </c>
      <c r="E4" s="7"/>
      <c r="F4" s="7"/>
      <c r="G4" s="7"/>
      <c r="H4" s="7"/>
      <c r="I4" s="7"/>
      <c r="J4" s="7"/>
      <c r="K4" s="7"/>
      <c r="L4" s="21" t="s">
        <v>9</v>
      </c>
      <c r="M4" s="22" t="s">
        <v>10</v>
      </c>
      <c r="N4" s="22" t="s">
        <v>11</v>
      </c>
      <c r="O4" s="22" t="s">
        <v>12</v>
      </c>
      <c r="P4" s="23" t="s">
        <v>13</v>
      </c>
      <c r="Q4" s="28" t="s">
        <v>14</v>
      </c>
    </row>
    <row r="5" spans="2:20" x14ac:dyDescent="0.3">
      <c r="B5" s="1">
        <v>44</v>
      </c>
      <c r="C5" s="2">
        <v>42</v>
      </c>
      <c r="E5" s="12" t="s">
        <v>6</v>
      </c>
      <c r="F5" s="13"/>
      <c r="G5" s="13"/>
      <c r="H5" s="14"/>
      <c r="I5" s="7"/>
      <c r="J5" s="7"/>
      <c r="K5" s="7"/>
      <c r="L5" s="24">
        <f>B3^4</f>
        <v>1296</v>
      </c>
      <c r="M5" s="24">
        <f>B3^3</f>
        <v>216</v>
      </c>
      <c r="N5" s="24">
        <f>B3^2</f>
        <v>36</v>
      </c>
      <c r="O5" s="24">
        <f>B3</f>
        <v>6</v>
      </c>
      <c r="P5" s="24">
        <v>1</v>
      </c>
      <c r="Q5" s="24">
        <v>13</v>
      </c>
      <c r="R5" s="25"/>
      <c r="S5" s="25"/>
      <c r="T5" s="25"/>
    </row>
    <row r="6" spans="2:20" x14ac:dyDescent="0.3">
      <c r="B6" s="1">
        <v>51</v>
      </c>
      <c r="C6" s="2">
        <v>50</v>
      </c>
      <c r="E6" s="15" t="s">
        <v>5</v>
      </c>
      <c r="F6" s="16"/>
      <c r="G6" s="16"/>
      <c r="H6" s="17"/>
      <c r="I6" s="7"/>
      <c r="J6" s="7"/>
      <c r="K6" s="7"/>
      <c r="L6" s="24">
        <f>B4^4</f>
        <v>279841</v>
      </c>
      <c r="M6" s="24">
        <f>B4^3</f>
        <v>12167</v>
      </c>
      <c r="N6" s="24">
        <f>B4^2</f>
        <v>529</v>
      </c>
      <c r="O6" s="24">
        <f>B4</f>
        <v>23</v>
      </c>
      <c r="P6" s="24">
        <v>1</v>
      </c>
      <c r="Q6" s="24">
        <v>20</v>
      </c>
      <c r="R6" s="25"/>
      <c r="S6" s="25"/>
      <c r="T6" s="25"/>
    </row>
    <row r="7" spans="2:20" ht="15" thickBot="1" x14ac:dyDescent="0.35">
      <c r="B7" s="3">
        <v>72</v>
      </c>
      <c r="C7" s="4">
        <v>80</v>
      </c>
      <c r="E7" s="15" t="s">
        <v>7</v>
      </c>
      <c r="F7" s="16"/>
      <c r="G7" s="16"/>
      <c r="H7" s="17"/>
      <c r="I7" s="7"/>
      <c r="J7" s="7"/>
      <c r="K7" s="7"/>
      <c r="L7" s="24">
        <f>B5^4</f>
        <v>3748096</v>
      </c>
      <c r="M7" s="24">
        <f>B5^3</f>
        <v>85184</v>
      </c>
      <c r="N7" s="24">
        <f>B5^2</f>
        <v>1936</v>
      </c>
      <c r="O7" s="24">
        <f>B5</f>
        <v>44</v>
      </c>
      <c r="P7" s="24">
        <v>1</v>
      </c>
      <c r="Q7" s="24">
        <v>42</v>
      </c>
      <c r="R7" s="25"/>
      <c r="S7" s="25"/>
      <c r="T7" s="25"/>
    </row>
    <row r="8" spans="2:20" x14ac:dyDescent="0.3">
      <c r="E8" s="15" t="s">
        <v>21</v>
      </c>
      <c r="F8" s="16"/>
      <c r="G8" s="16"/>
      <c r="H8" s="17"/>
      <c r="I8" s="7"/>
      <c r="J8" s="7"/>
      <c r="K8" s="7"/>
      <c r="L8" s="24">
        <f>B6^4</f>
        <v>6765201</v>
      </c>
      <c r="M8" s="24">
        <f>B6^3</f>
        <v>132651</v>
      </c>
      <c r="N8" s="24">
        <f>B6^2</f>
        <v>2601</v>
      </c>
      <c r="O8" s="24">
        <f>B6</f>
        <v>51</v>
      </c>
      <c r="P8" s="24">
        <v>1</v>
      </c>
      <c r="Q8" s="24">
        <v>50</v>
      </c>
      <c r="R8" s="25"/>
      <c r="S8" s="25"/>
      <c r="T8" s="25"/>
    </row>
    <row r="9" spans="2:20" ht="15" thickBot="1" x14ac:dyDescent="0.35">
      <c r="E9" s="18" t="s">
        <v>8</v>
      </c>
      <c r="F9" s="19"/>
      <c r="G9" s="19"/>
      <c r="H9" s="20"/>
      <c r="I9" s="7"/>
      <c r="J9" s="7"/>
      <c r="K9" s="7"/>
      <c r="L9" s="24">
        <f>B7^4</f>
        <v>26873856</v>
      </c>
      <c r="M9" s="24">
        <f>B7^3</f>
        <v>373248</v>
      </c>
      <c r="N9" s="24">
        <f>B7^2</f>
        <v>5184</v>
      </c>
      <c r="O9" s="24">
        <f>B7</f>
        <v>72</v>
      </c>
      <c r="P9" s="24">
        <v>1</v>
      </c>
      <c r="Q9" s="24">
        <v>80</v>
      </c>
      <c r="R9" s="25"/>
      <c r="S9" s="25"/>
      <c r="T9" s="25"/>
    </row>
    <row r="10" spans="2:20" x14ac:dyDescent="0.3">
      <c r="J10" s="26" t="s">
        <v>15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2:20" x14ac:dyDescent="0.3">
      <c r="J11" s="27">
        <v>1</v>
      </c>
      <c r="K11" s="25"/>
      <c r="L11" s="24">
        <f t="shared" ref="L11:Q11" si="0">L5</f>
        <v>1296</v>
      </c>
      <c r="M11" s="24">
        <f t="shared" si="0"/>
        <v>216</v>
      </c>
      <c r="N11" s="24">
        <f t="shared" si="0"/>
        <v>36</v>
      </c>
      <c r="O11" s="24">
        <f t="shared" si="0"/>
        <v>6</v>
      </c>
      <c r="P11" s="24">
        <f t="shared" si="0"/>
        <v>1</v>
      </c>
      <c r="Q11" s="24">
        <f t="shared" si="0"/>
        <v>13</v>
      </c>
      <c r="R11" s="25"/>
      <c r="S11" s="25"/>
      <c r="T11" s="25"/>
    </row>
    <row r="12" spans="2:20" x14ac:dyDescent="0.3">
      <c r="J12" s="25"/>
      <c r="K12" s="25"/>
      <c r="L12" s="25">
        <f t="shared" ref="L12:Q12" si="1">($L$6*L5-$L$5*L6)</f>
        <v>0</v>
      </c>
      <c r="M12" s="25">
        <f t="shared" si="1"/>
        <v>44677224</v>
      </c>
      <c r="N12" s="25">
        <f t="shared" si="1"/>
        <v>9388692</v>
      </c>
      <c r="O12" s="25">
        <f t="shared" si="1"/>
        <v>1649238</v>
      </c>
      <c r="P12" s="25">
        <f t="shared" si="1"/>
        <v>278545</v>
      </c>
      <c r="Q12" s="25">
        <f t="shared" si="1"/>
        <v>3612013</v>
      </c>
      <c r="R12" s="25"/>
      <c r="S12" s="25"/>
      <c r="T12" s="25"/>
    </row>
    <row r="13" spans="2:20" x14ac:dyDescent="0.3">
      <c r="J13" s="25"/>
      <c r="K13" s="25"/>
      <c r="L13" s="25">
        <f t="shared" ref="L13:Q13" si="2">$L$7*L5-$L$5*L7</f>
        <v>0</v>
      </c>
      <c r="M13" s="25">
        <f t="shared" si="2"/>
        <v>699190272</v>
      </c>
      <c r="N13" s="25">
        <f t="shared" si="2"/>
        <v>132422400</v>
      </c>
      <c r="O13" s="25">
        <f t="shared" si="2"/>
        <v>22431552</v>
      </c>
      <c r="P13" s="25">
        <f t="shared" si="2"/>
        <v>3746800</v>
      </c>
      <c r="Q13" s="25">
        <f t="shared" si="2"/>
        <v>48670816</v>
      </c>
      <c r="R13" s="25"/>
      <c r="S13" s="25"/>
      <c r="T13" s="25"/>
    </row>
    <row r="14" spans="2:20" x14ac:dyDescent="0.3">
      <c r="J14" s="25"/>
      <c r="K14" s="25"/>
      <c r="L14" s="25">
        <f t="shared" ref="L14:Q14" si="3">($L$8*L5-$L$5*L8)</f>
        <v>0</v>
      </c>
      <c r="M14" s="25">
        <f t="shared" si="3"/>
        <v>1289367720</v>
      </c>
      <c r="N14" s="25">
        <f t="shared" si="3"/>
        <v>240176340</v>
      </c>
      <c r="O14" s="25">
        <f t="shared" si="3"/>
        <v>40525110</v>
      </c>
      <c r="P14" s="25">
        <f t="shared" si="3"/>
        <v>6763905</v>
      </c>
      <c r="Q14" s="25">
        <f t="shared" si="3"/>
        <v>87882813</v>
      </c>
      <c r="R14" s="25"/>
      <c r="S14" s="25"/>
      <c r="T14" s="25"/>
    </row>
    <row r="15" spans="2:20" x14ac:dyDescent="0.3">
      <c r="J15" s="25"/>
      <c r="K15" s="25"/>
      <c r="L15" s="25">
        <f t="shared" ref="L15:Q15" si="4">($L$9*L5-$L$5*L9)</f>
        <v>0</v>
      </c>
      <c r="M15" s="25">
        <f t="shared" si="4"/>
        <v>5321023488</v>
      </c>
      <c r="N15" s="25">
        <f t="shared" si="4"/>
        <v>960740352</v>
      </c>
      <c r="O15" s="25">
        <f t="shared" si="4"/>
        <v>161149824</v>
      </c>
      <c r="P15" s="25">
        <f t="shared" si="4"/>
        <v>26872560</v>
      </c>
      <c r="Q15" s="25">
        <f t="shared" si="4"/>
        <v>349256448</v>
      </c>
      <c r="R15" s="25"/>
      <c r="S15" s="25"/>
      <c r="T15" s="25"/>
    </row>
    <row r="16" spans="2:20" x14ac:dyDescent="0.3"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0:20" x14ac:dyDescent="0.3">
      <c r="J17" s="25">
        <v>2</v>
      </c>
      <c r="K17" s="25"/>
      <c r="L17" s="25">
        <f t="shared" ref="L17:Q18" si="5">L11</f>
        <v>1296</v>
      </c>
      <c r="M17" s="25">
        <f t="shared" si="5"/>
        <v>216</v>
      </c>
      <c r="N17" s="25">
        <f t="shared" si="5"/>
        <v>36</v>
      </c>
      <c r="O17" s="25">
        <f t="shared" si="5"/>
        <v>6</v>
      </c>
      <c r="P17" s="25">
        <f t="shared" si="5"/>
        <v>1</v>
      </c>
      <c r="Q17" s="25">
        <f t="shared" si="5"/>
        <v>13</v>
      </c>
      <c r="R17" s="25"/>
      <c r="S17" s="25"/>
      <c r="T17" s="25"/>
    </row>
    <row r="18" spans="10:20" x14ac:dyDescent="0.3">
      <c r="J18" s="25"/>
      <c r="K18" s="25"/>
      <c r="L18" s="25">
        <f t="shared" si="5"/>
        <v>0</v>
      </c>
      <c r="M18" s="25">
        <f t="shared" si="5"/>
        <v>44677224</v>
      </c>
      <c r="N18" s="25">
        <f t="shared" si="5"/>
        <v>9388692</v>
      </c>
      <c r="O18" s="25">
        <f t="shared" si="5"/>
        <v>1649238</v>
      </c>
      <c r="P18" s="25">
        <f t="shared" si="5"/>
        <v>278545</v>
      </c>
      <c r="Q18" s="25">
        <f t="shared" si="5"/>
        <v>3612013</v>
      </c>
      <c r="R18" s="25"/>
      <c r="S18" s="25"/>
      <c r="T18" s="25"/>
    </row>
    <row r="19" spans="10:20" x14ac:dyDescent="0.3">
      <c r="J19" s="25"/>
      <c r="K19" s="25"/>
      <c r="L19" s="25">
        <f>L13</f>
        <v>0</v>
      </c>
      <c r="M19" s="25">
        <f>($M$13*M12-$M$12*M13)</f>
        <v>0</v>
      </c>
      <c r="N19" s="25">
        <f>($M$13*N12-$M$12*N13)</f>
        <v>648216885786624</v>
      </c>
      <c r="O19" s="25">
        <f>($M$13*O12-$M$12*O13)</f>
        <v>150951692441088</v>
      </c>
      <c r="P19" s="25">
        <f>($M$13*P12-$M$12*P13)</f>
        <v>27359331431040</v>
      </c>
      <c r="Q19" s="25">
        <f>($M$13*Q12-$M$12*Q13)</f>
        <v>351007403242752</v>
      </c>
      <c r="R19" s="25"/>
      <c r="S19" s="25"/>
      <c r="T19" s="25"/>
    </row>
    <row r="20" spans="10:20" x14ac:dyDescent="0.3">
      <c r="J20" s="25"/>
      <c r="K20" s="25"/>
      <c r="L20" s="25">
        <f>L14</f>
        <v>0</v>
      </c>
      <c r="M20" s="25">
        <f>($M$14*M12-$M$12*M14)</f>
        <v>0</v>
      </c>
      <c r="N20" s="25">
        <f>($M$14*N12-$M$12*N14)</f>
        <v>1375064256142080</v>
      </c>
      <c r="O20" s="25">
        <f>($M$14*O12-$M$12*O14)</f>
        <v>315924822702720</v>
      </c>
      <c r="P20" s="25">
        <f>($M$14*P12-$M$12*P14)</f>
        <v>56954432767680</v>
      </c>
      <c r="Q20" s="25">
        <f>($M$14*Q12-$M$12*Q14)</f>
        <v>730852844269248</v>
      </c>
      <c r="R20" s="25"/>
      <c r="S20" s="25"/>
      <c r="T20" s="25"/>
    </row>
    <row r="21" spans="10:20" x14ac:dyDescent="0.3">
      <c r="J21" s="25"/>
      <c r="K21" s="25"/>
      <c r="L21" s="25">
        <f>L15</f>
        <v>0</v>
      </c>
      <c r="M21" s="25">
        <f>($M$12*M15-$M$15*M12)</f>
        <v>0</v>
      </c>
      <c r="N21" s="25">
        <f>($M$12*N15-$M$15*N12)</f>
        <v>-7034238741454848</v>
      </c>
      <c r="O21" s="25">
        <f>($M$12*O15-$M$15*O12)</f>
        <v>-1575907350893568</v>
      </c>
      <c r="P21" s="25">
        <f>($M$12*P15-$M$15*P12)</f>
        <v>-281553104891520</v>
      </c>
      <c r="Q21" s="25">
        <f>($M$12*Q15-$M$15*Q12)</f>
        <v>-3615797451220992</v>
      </c>
      <c r="R21" s="25"/>
      <c r="S21" s="25"/>
      <c r="T21" s="25"/>
    </row>
    <row r="22" spans="10:20" x14ac:dyDescent="0.3"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0:20" x14ac:dyDescent="0.3">
      <c r="J23" s="25">
        <v>3</v>
      </c>
      <c r="K23" s="25"/>
      <c r="L23" s="25">
        <f t="shared" ref="L23:Q23" si="6">L17</f>
        <v>1296</v>
      </c>
      <c r="M23" s="25">
        <f t="shared" si="6"/>
        <v>216</v>
      </c>
      <c r="N23" s="25">
        <f t="shared" si="6"/>
        <v>36</v>
      </c>
      <c r="O23" s="25">
        <f t="shared" si="6"/>
        <v>6</v>
      </c>
      <c r="P23" s="25">
        <f t="shared" si="6"/>
        <v>1</v>
      </c>
      <c r="Q23" s="25">
        <f t="shared" si="6"/>
        <v>13</v>
      </c>
      <c r="R23" s="25"/>
      <c r="S23" s="25"/>
      <c r="T23" s="25"/>
    </row>
    <row r="24" spans="10:20" x14ac:dyDescent="0.3">
      <c r="J24" s="25"/>
      <c r="K24" s="25"/>
      <c r="L24" s="25">
        <f t="shared" ref="L24:Q24" si="7">L18</f>
        <v>0</v>
      </c>
      <c r="M24" s="25">
        <f t="shared" si="7"/>
        <v>44677224</v>
      </c>
      <c r="N24" s="25">
        <f t="shared" si="7"/>
        <v>9388692</v>
      </c>
      <c r="O24" s="25">
        <f t="shared" si="7"/>
        <v>1649238</v>
      </c>
      <c r="P24" s="25">
        <f t="shared" si="7"/>
        <v>278545</v>
      </c>
      <c r="Q24" s="25">
        <f t="shared" si="7"/>
        <v>3612013</v>
      </c>
      <c r="R24" s="25"/>
      <c r="S24" s="25"/>
      <c r="T24" s="25"/>
    </row>
    <row r="25" spans="10:20" x14ac:dyDescent="0.3">
      <c r="J25" s="25"/>
      <c r="K25" s="25"/>
      <c r="L25" s="25">
        <f t="shared" ref="L25:Q25" si="8">L19</f>
        <v>0</v>
      </c>
      <c r="M25" s="25">
        <f t="shared" si="8"/>
        <v>0</v>
      </c>
      <c r="N25" s="25">
        <f t="shared" si="8"/>
        <v>648216885786624</v>
      </c>
      <c r="O25" s="25">
        <f t="shared" si="8"/>
        <v>150951692441088</v>
      </c>
      <c r="P25" s="25">
        <f t="shared" si="8"/>
        <v>27359331431040</v>
      </c>
      <c r="Q25" s="25">
        <f t="shared" si="8"/>
        <v>351007403242752</v>
      </c>
      <c r="R25" s="25"/>
      <c r="S25" s="25"/>
      <c r="T25" s="25"/>
    </row>
    <row r="26" spans="10:20" x14ac:dyDescent="0.3">
      <c r="J26" s="25"/>
      <c r="K26" s="25"/>
      <c r="L26" s="25">
        <f>L20</f>
        <v>0</v>
      </c>
      <c r="M26" s="25">
        <f>M20</f>
        <v>0</v>
      </c>
      <c r="N26" s="25">
        <f>$N$20*N19-$N$19*N20</f>
        <v>0</v>
      </c>
      <c r="O26" s="25">
        <f>$N$20*O19-$N$19*O20</f>
        <v>2.7804719648442226E+27</v>
      </c>
      <c r="P26" s="25">
        <f>$N$20*P19-$N$19*P20</f>
        <v>7.0201368235846577E+26</v>
      </c>
      <c r="Q26" s="25">
        <f>$N$20*Q19-$N$19*Q20</f>
        <v>8.9065791598494882E+27</v>
      </c>
      <c r="R26" s="25"/>
      <c r="S26" s="25"/>
      <c r="T26" s="25"/>
    </row>
    <row r="27" spans="10:20" x14ac:dyDescent="0.3">
      <c r="J27" s="25"/>
      <c r="K27" s="25"/>
      <c r="L27" s="25">
        <f>L21</f>
        <v>0</v>
      </c>
      <c r="M27" s="25">
        <f>M21</f>
        <v>0</v>
      </c>
      <c r="N27" s="25">
        <f>$N$21*N19-$N$19*N21</f>
        <v>0</v>
      </c>
      <c r="O27" s="25">
        <f>$N$21*O19-$N$19*O21</f>
        <v>-4.0300487772800874E+28</v>
      </c>
      <c r="P27" s="25">
        <f>$N$21*P19-$N$19*P21</f>
        <v>-9.9445922561890856E+27</v>
      </c>
      <c r="Q27" s="25">
        <f>$N$21*Q19-$N$19*Q21</f>
        <v>-1.252489109619464E+29</v>
      </c>
      <c r="R27" s="25"/>
      <c r="S27" s="25"/>
      <c r="T27" s="25"/>
    </row>
    <row r="28" spans="10:20" x14ac:dyDescent="0.3"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0:20" x14ac:dyDescent="0.3">
      <c r="J29" s="25">
        <v>4</v>
      </c>
      <c r="K29" s="25"/>
      <c r="L29" s="25">
        <f t="shared" ref="L29:Q29" si="9">L23</f>
        <v>1296</v>
      </c>
      <c r="M29" s="25">
        <f t="shared" si="9"/>
        <v>216</v>
      </c>
      <c r="N29" s="25">
        <f t="shared" si="9"/>
        <v>36</v>
      </c>
      <c r="O29" s="25">
        <f t="shared" si="9"/>
        <v>6</v>
      </c>
      <c r="P29" s="25">
        <f t="shared" si="9"/>
        <v>1</v>
      </c>
      <c r="Q29" s="25">
        <f t="shared" si="9"/>
        <v>13</v>
      </c>
      <c r="R29" s="25"/>
      <c r="S29" s="25" t="s">
        <v>20</v>
      </c>
      <c r="T29" s="25">
        <f>(Q29-P29*T33-O29*T32-N29*T31-M29*T30)</f>
        <v>8.5435834327860505E-3</v>
      </c>
    </row>
    <row r="30" spans="10:20" x14ac:dyDescent="0.3">
      <c r="J30" s="25"/>
      <c r="K30" s="25"/>
      <c r="L30" s="25">
        <f t="shared" ref="L30:Q30" si="10">L24</f>
        <v>0</v>
      </c>
      <c r="M30" s="25">
        <f t="shared" si="10"/>
        <v>44677224</v>
      </c>
      <c r="N30" s="25">
        <f t="shared" si="10"/>
        <v>9388692</v>
      </c>
      <c r="O30" s="25">
        <f t="shared" si="10"/>
        <v>1649238</v>
      </c>
      <c r="P30" s="25">
        <f t="shared" si="10"/>
        <v>278545</v>
      </c>
      <c r="Q30" s="25">
        <f t="shared" si="10"/>
        <v>3612013</v>
      </c>
      <c r="R30" s="25"/>
      <c r="S30" s="25" t="s">
        <v>19</v>
      </c>
      <c r="T30" s="25">
        <f>(Q30-P30*T33-O30*T32-N30*T31)/M30</f>
        <v>-1.1137004791607352E-3</v>
      </c>
    </row>
    <row r="31" spans="10:20" x14ac:dyDescent="0.3">
      <c r="J31" s="25"/>
      <c r="K31" s="25"/>
      <c r="L31" s="25">
        <f t="shared" ref="L31:Q31" si="11">L25</f>
        <v>0</v>
      </c>
      <c r="M31" s="25">
        <f t="shared" si="11"/>
        <v>0</v>
      </c>
      <c r="N31" s="25">
        <f t="shared" si="11"/>
        <v>648216885786624</v>
      </c>
      <c r="O31" s="25">
        <f t="shared" si="11"/>
        <v>150951692441088</v>
      </c>
      <c r="P31" s="25">
        <f t="shared" si="11"/>
        <v>27359331431040</v>
      </c>
      <c r="Q31" s="25">
        <f t="shared" si="11"/>
        <v>351007403242752</v>
      </c>
      <c r="R31" s="25"/>
      <c r="S31" s="25" t="s">
        <v>18</v>
      </c>
      <c r="T31" s="25">
        <f>(Q31-P31*T33-O31*T32)/N31</f>
        <v>7.2224402351933045E-2</v>
      </c>
    </row>
    <row r="32" spans="10:20" x14ac:dyDescent="0.3">
      <c r="J32" s="25"/>
      <c r="K32" s="25"/>
      <c r="L32" s="25">
        <f t="shared" ref="L32:Q32" si="12">L26</f>
        <v>0</v>
      </c>
      <c r="M32" s="25">
        <f t="shared" si="12"/>
        <v>0</v>
      </c>
      <c r="N32" s="25">
        <f t="shared" si="12"/>
        <v>0</v>
      </c>
      <c r="O32" s="25">
        <f t="shared" si="12"/>
        <v>2.7804719648442226E+27</v>
      </c>
      <c r="P32" s="25">
        <f t="shared" si="12"/>
        <v>7.0201368235846577E+26</v>
      </c>
      <c r="Q32" s="25">
        <f t="shared" si="12"/>
        <v>8.9065791598494882E+27</v>
      </c>
      <c r="R32" s="25"/>
      <c r="S32" s="25" t="s">
        <v>17</v>
      </c>
      <c r="T32" s="25">
        <f>(Q32-P32*T33)/O32</f>
        <v>-1.0078258885494684</v>
      </c>
    </row>
    <row r="33" spans="10:20" x14ac:dyDescent="0.3">
      <c r="J33" s="25"/>
      <c r="K33" s="25"/>
      <c r="L33" s="25">
        <f>L27</f>
        <v>0</v>
      </c>
      <c r="M33" s="25">
        <f>M27</f>
        <v>0</v>
      </c>
      <c r="N33" s="25">
        <f>N27</f>
        <v>0</v>
      </c>
      <c r="O33" s="25">
        <f>$O$27*O26-$O$26*O27</f>
        <v>0</v>
      </c>
      <c r="P33" s="25">
        <f>$O$27*P26-$O$26*P27</f>
        <v>-6.4083385208555833E+53</v>
      </c>
      <c r="Q33" s="25">
        <f>$O$27*Q26-$O$26*Q27</f>
        <v>-1.0688398972035158E+55</v>
      </c>
      <c r="R33" s="25"/>
      <c r="S33" s="25" t="s">
        <v>16</v>
      </c>
      <c r="T33" s="25">
        <f>Q33/P33</f>
        <v>16.678892566693154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coutelieris</dc:creator>
  <cp:lastModifiedBy>frank coutelieris</cp:lastModifiedBy>
  <dcterms:created xsi:type="dcterms:W3CDTF">2021-04-09T12:17:54Z</dcterms:created>
  <dcterms:modified xsi:type="dcterms:W3CDTF">2021-04-17T10:02:27Z</dcterms:modified>
</cp:coreProperties>
</file>