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4415" windowHeight="15870" firstSheet="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<sst xmlns="http://schemas.openxmlformats.org/spreadsheetml/2006/main" count="97" uniqueCount="83">
  <si>
    <t xml:space="preserve"> </t>
  </si>
  <si>
    <t xml:space="preserve">    </t>
  </si>
  <si>
    <t xml:space="preserve">   </t>
  </si>
  <si>
    <t xml:space="preserve">  </t>
  </si>
  <si>
    <t>Pinion</t>
  </si>
  <si>
    <t>J =</t>
  </si>
  <si>
    <t>kp</t>
  </si>
  <si>
    <t>m/s</t>
  </si>
  <si>
    <t>mm</t>
  </si>
  <si>
    <t xml:space="preserve">m = </t>
  </si>
  <si>
    <t>rpm</t>
  </si>
  <si>
    <t>Δεδομένα κοινά και για τους δυο οδοντωτούς τροχούς</t>
  </si>
  <si>
    <t xml:space="preserve">Συντελεστής ασφαλείας </t>
  </si>
  <si>
    <t xml:space="preserve">Συντελεστής υπερφόρτισης </t>
  </si>
  <si>
    <t>Δεδομένα διαφορετικά για κάθε οδοντωτό τροχό</t>
  </si>
  <si>
    <t>Αριθμός δοντιών</t>
  </si>
  <si>
    <t>Τύπος υλικού</t>
  </si>
  <si>
    <t>Κατηγορία υλικού</t>
  </si>
  <si>
    <t>Τροχός</t>
  </si>
  <si>
    <t>δόντια</t>
  </si>
  <si>
    <t>Τιμές εισερχόμενες από τον σχεδιαστή βάσει των ανωτέρω δεδομένων</t>
  </si>
  <si>
    <t>Γωνία εξειλιγμένης</t>
  </si>
  <si>
    <t>module</t>
  </si>
  <si>
    <t>Γεωμετρικός συντελεστής</t>
  </si>
  <si>
    <t>Επιτρεπόμενη τάση</t>
  </si>
  <si>
    <t>Δυναμικός συντελεστής</t>
  </si>
  <si>
    <t>Αριστερό σκέλος εξίσ.</t>
  </si>
  <si>
    <t>Δεξιό σκέλος εξίσ.</t>
  </si>
  <si>
    <t>Τύπος οδόντωσης</t>
  </si>
  <si>
    <t xml:space="preserve">Κατηγορία ποιότητας </t>
  </si>
  <si>
    <t>Συντελεστής μεγέθους</t>
  </si>
  <si>
    <t>Συντελεστής διάρκειας ζωής</t>
  </si>
  <si>
    <t>Συντελεστής θερμοκρασίας</t>
  </si>
  <si>
    <t>Συντελεστής αξιοπιστίας</t>
  </si>
  <si>
    <t>Τιμές υπολογιζόμενες βάσει των ανωτέρω δεδομένων</t>
  </si>
  <si>
    <t>Υλικό =</t>
  </si>
  <si>
    <t>Κατηγορία =</t>
  </si>
  <si>
    <r>
      <t>S</t>
    </r>
    <r>
      <rPr>
        <b/>
        <i/>
        <vertAlign val="subscript"/>
        <sz val="10"/>
        <rFont val="Arial"/>
        <family val="2"/>
      </rPr>
      <t xml:space="preserve">F </t>
    </r>
    <r>
      <rPr>
        <b/>
        <i/>
        <sz val="10"/>
        <rFont val="Arial"/>
        <family val="2"/>
      </rPr>
      <t>=</t>
    </r>
  </si>
  <si>
    <t>φ =</t>
  </si>
  <si>
    <t>Διάμετρος</t>
  </si>
  <si>
    <t>d =</t>
  </si>
  <si>
    <t>Τύπος τροχού</t>
  </si>
  <si>
    <t>Στροφές ανά λεπτό</t>
  </si>
  <si>
    <r>
      <t>K</t>
    </r>
    <r>
      <rPr>
        <b/>
        <i/>
        <vertAlign val="subscript"/>
        <sz val="10"/>
        <rFont val="Arial"/>
        <family val="2"/>
      </rPr>
      <t>o</t>
    </r>
    <r>
      <rPr>
        <b/>
        <i/>
        <sz val="10"/>
        <rFont val="Arial"/>
        <family val="2"/>
      </rPr>
      <t xml:space="preserve"> =</t>
    </r>
  </si>
  <si>
    <r>
      <t>Q</t>
    </r>
    <r>
      <rPr>
        <b/>
        <i/>
        <vertAlign val="subscript"/>
        <sz val="10"/>
        <rFont val="Arial"/>
        <family val="2"/>
      </rPr>
      <t>v =</t>
    </r>
  </si>
  <si>
    <r>
      <t>K</t>
    </r>
    <r>
      <rPr>
        <b/>
        <i/>
        <vertAlign val="subscript"/>
        <sz val="10"/>
        <rFont val="Arial"/>
        <family val="2"/>
      </rPr>
      <t>s</t>
    </r>
    <r>
      <rPr>
        <b/>
        <i/>
        <sz val="10"/>
        <rFont val="Arial"/>
        <family val="2"/>
      </rPr>
      <t xml:space="preserve"> =</t>
    </r>
  </si>
  <si>
    <r>
      <t>K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2"/>
      </rPr>
      <t xml:space="preserve"> =</t>
    </r>
  </si>
  <si>
    <r>
      <t>K</t>
    </r>
    <r>
      <rPr>
        <b/>
        <i/>
        <vertAlign val="subscript"/>
        <sz val="10"/>
        <rFont val="Arial"/>
        <family val="2"/>
      </rPr>
      <t>R</t>
    </r>
    <r>
      <rPr>
        <b/>
        <i/>
        <sz val="10"/>
        <rFont val="Arial"/>
        <family val="2"/>
      </rPr>
      <t xml:space="preserve"> =</t>
    </r>
  </si>
  <si>
    <t>Κατάσταση</t>
  </si>
  <si>
    <t>μοίρες</t>
  </si>
  <si>
    <r>
      <t>kp/cm</t>
    </r>
    <r>
      <rPr>
        <i/>
        <vertAlign val="superscript"/>
        <sz val="10"/>
        <rFont val="Arial"/>
        <family val="2"/>
      </rPr>
      <t>2</t>
    </r>
  </si>
  <si>
    <r>
      <t>N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 xml:space="preserve"> =</t>
    </r>
  </si>
  <si>
    <r>
      <t>S</t>
    </r>
    <r>
      <rPr>
        <b/>
        <i/>
        <vertAlign val="subscript"/>
        <sz val="10"/>
        <rFont val="Arial"/>
        <family val="2"/>
      </rPr>
      <t>at</t>
    </r>
    <r>
      <rPr>
        <b/>
        <i/>
        <sz val="10"/>
        <rFont val="Arial"/>
        <family val="2"/>
      </rPr>
      <t xml:space="preserve"> =</t>
    </r>
  </si>
  <si>
    <r>
      <t>σ</t>
    </r>
    <r>
      <rPr>
        <b/>
        <i/>
        <vertAlign val="subscript"/>
        <sz val="10"/>
        <color indexed="10"/>
        <rFont val="Arial"/>
        <family val="2"/>
      </rPr>
      <t>t</t>
    </r>
    <r>
      <rPr>
        <b/>
        <i/>
        <sz val="10"/>
        <color indexed="10"/>
        <rFont val="Arial"/>
        <family val="2"/>
      </rPr>
      <t xml:space="preserve"> =</t>
    </r>
  </si>
  <si>
    <r>
      <t>Κ</t>
    </r>
    <r>
      <rPr>
        <b/>
        <i/>
        <vertAlign val="subscript"/>
        <sz val="10"/>
        <rFont val="Arial"/>
        <family val="2"/>
      </rPr>
      <t>L</t>
    </r>
    <r>
      <rPr>
        <b/>
        <i/>
        <sz val="10"/>
        <rFont val="Arial"/>
        <family val="2"/>
      </rPr>
      <t xml:space="preserve"> =</t>
    </r>
  </si>
  <si>
    <t>Γωνία ελίκωσης</t>
  </si>
  <si>
    <t xml:space="preserve">ψ = </t>
  </si>
  <si>
    <t>Σχεδιασμός σε κάμψη μετωπικών κωνικών τροχών κατά AGMA</t>
  </si>
  <si>
    <t>Κωνικοί μετωπικοί τροχοί</t>
  </si>
  <si>
    <t xml:space="preserve">Γωνία αξόνων </t>
  </si>
  <si>
    <t xml:space="preserve">Σ = </t>
  </si>
  <si>
    <t>Μεταφερόμενη ισχύς</t>
  </si>
  <si>
    <t xml:space="preserve">Ν = </t>
  </si>
  <si>
    <t>HP</t>
  </si>
  <si>
    <t xml:space="preserve">γ = , Γ = </t>
  </si>
  <si>
    <t>Γωνίες κώνων τροχών</t>
  </si>
  <si>
    <r>
      <t>n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 xml:space="preserve"> = , n</t>
    </r>
    <r>
      <rPr>
        <b/>
        <i/>
        <vertAlign val="subscript"/>
        <sz val="10"/>
        <rFont val="Arial"/>
        <family val="2"/>
      </rPr>
      <t>g</t>
    </r>
    <r>
      <rPr>
        <b/>
        <i/>
        <sz val="10"/>
        <rFont val="Arial"/>
        <family val="2"/>
      </rPr>
      <t xml:space="preserve"> = </t>
    </r>
  </si>
  <si>
    <t>μοίρες, rad</t>
  </si>
  <si>
    <t>Πλάτος δοντιού</t>
  </si>
  <si>
    <t xml:space="preserve">b = </t>
  </si>
  <si>
    <t>Συντελεστής διανομής φορτίου</t>
  </si>
  <si>
    <r>
      <t>K</t>
    </r>
    <r>
      <rPr>
        <b/>
        <i/>
        <vertAlign val="subscript"/>
        <sz val="10"/>
        <rFont val="Arial"/>
        <family val="2"/>
      </rPr>
      <t>m</t>
    </r>
    <r>
      <rPr>
        <b/>
        <i/>
        <sz val="10"/>
        <rFont val="Arial"/>
        <family val="2"/>
      </rPr>
      <t xml:space="preserve"> = </t>
    </r>
  </si>
  <si>
    <t>Δύναμη στο δόντι</t>
  </si>
  <si>
    <r>
      <t>F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2"/>
      </rPr>
      <t xml:space="preserve"> = </t>
    </r>
  </si>
  <si>
    <r>
      <t>K</t>
    </r>
    <r>
      <rPr>
        <b/>
        <i/>
        <vertAlign val="subscript"/>
        <sz val="10"/>
        <rFont val="Arial"/>
        <family val="2"/>
      </rPr>
      <t>υ</t>
    </r>
    <r>
      <rPr>
        <b/>
        <i/>
        <sz val="10"/>
        <rFont val="Arial"/>
        <family val="2"/>
      </rPr>
      <t xml:space="preserve"> = </t>
    </r>
  </si>
  <si>
    <r>
      <t>S</t>
    </r>
    <r>
      <rPr>
        <b/>
        <i/>
        <vertAlign val="subscript"/>
        <sz val="10"/>
        <color indexed="10"/>
        <rFont val="Arial"/>
        <family val="2"/>
      </rPr>
      <t>επ</t>
    </r>
    <r>
      <rPr>
        <b/>
        <i/>
        <sz val="10"/>
        <color indexed="10"/>
        <rFont val="Arial"/>
        <family val="2"/>
      </rPr>
      <t xml:space="preserve"> =</t>
    </r>
  </si>
  <si>
    <r>
      <t>υ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 xml:space="preserve"> =</t>
    </r>
  </si>
  <si>
    <t>Μέση διάμετρος</t>
  </si>
  <si>
    <r>
      <t>d</t>
    </r>
    <r>
      <rPr>
        <b/>
        <i/>
        <vertAlign val="subscript"/>
        <sz val="10"/>
        <rFont val="Arial"/>
        <family val="2"/>
      </rPr>
      <t>μεσο</t>
    </r>
    <r>
      <rPr>
        <b/>
        <i/>
        <sz val="10"/>
        <rFont val="Arial"/>
        <family val="2"/>
      </rPr>
      <t xml:space="preserve"> = </t>
    </r>
  </si>
  <si>
    <t>Γραμμική ταχ. στη μέση διάμετρος</t>
  </si>
  <si>
    <t xml:space="preserve">Steel </t>
  </si>
  <si>
    <t>Συντελεστής καμπυλότητας</t>
  </si>
  <si>
    <r>
      <t>K</t>
    </r>
    <r>
      <rPr>
        <b/>
        <i/>
        <vertAlign val="subscript"/>
        <sz val="10"/>
        <rFont val="Arial"/>
        <family val="2"/>
      </rPr>
      <t>x</t>
    </r>
    <r>
      <rPr>
        <b/>
        <i/>
        <sz val="10"/>
        <rFont val="Arial"/>
        <family val="2"/>
      </rPr>
      <t xml:space="preserve"> = 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</si>
</sst>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vertAlign val="subscript"/>
      <sz val="10"/>
      <name val="Arial"/>
      <family val="2"/>
    </font>
    <font>
      <b/>
      <sz val="10"/>
      <color indexed="8"/>
      <name val="Arial"/>
      <family val="2"/>
    </font>
    <font>
      <i/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b/>
      <i/>
      <vertAlign val="subscript"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3" fontId="3" fillId="0" borderId="11" xfId="0" applyNumberFormat="1" applyFont="1" applyFill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Fill="1" applyBorder="1" applyAlignment="1">
      <alignment horizontal="centerContinuous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33" borderId="14" xfId="0" applyFont="1" applyFill="1" applyBorder="1" applyAlignment="1">
      <alignment horizontal="centerContinuous"/>
    </xf>
    <xf numFmtId="0" fontId="17" fillId="33" borderId="10" xfId="0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3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18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90" fontId="15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19" fillId="34" borderId="17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20" fillId="34" borderId="19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9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21" xfId="0" applyBorder="1" applyAlignment="1">
      <alignment/>
    </xf>
    <xf numFmtId="0" fontId="9" fillId="35" borderId="22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5" fillId="0" borderId="2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90" fontId="15" fillId="0" borderId="10" xfId="0" applyNumberFormat="1" applyFont="1" applyFill="1" applyBorder="1" applyAlignment="1">
      <alignment horizontal="center"/>
    </xf>
    <xf numFmtId="190" fontId="15" fillId="0" borderId="10" xfId="0" applyNumberFormat="1" applyFont="1" applyBorder="1" applyAlignment="1">
      <alignment horizontal="center"/>
    </xf>
    <xf numFmtId="0" fontId="0" fillId="34" borderId="30" xfId="0" applyFont="1" applyFill="1" applyBorder="1" applyAlignment="1">
      <alignment/>
    </xf>
    <xf numFmtId="0" fontId="0" fillId="0" borderId="31" xfId="0" applyBorder="1" applyAlignment="1">
      <alignment/>
    </xf>
    <xf numFmtId="189" fontId="15" fillId="0" borderId="29" xfId="0" applyNumberFormat="1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34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G49"/>
  <sheetViews>
    <sheetView tabSelected="1" zoomScale="152" zoomScaleNormal="152" zoomScalePageLayoutView="0" workbookViewId="0" topLeftCell="B19">
      <selection activeCell="E39" sqref="E39"/>
    </sheetView>
  </sheetViews>
  <sheetFormatPr defaultColWidth="9.140625" defaultRowHeight="12.75"/>
  <cols>
    <col min="1" max="1" width="3.7109375" style="0" customWidth="1"/>
    <col min="2" max="2" width="14.00390625" style="3" customWidth="1"/>
    <col min="3" max="3" width="14.00390625" style="0" customWidth="1"/>
    <col min="4" max="4" width="14.7109375" style="5" customWidth="1"/>
    <col min="5" max="5" width="14.00390625" style="0" customWidth="1"/>
    <col min="6" max="6" width="14.00390625" style="5" customWidth="1"/>
    <col min="7" max="7" width="14.00390625" style="17" customWidth="1"/>
  </cols>
  <sheetData>
    <row r="1" spans="2:7" ht="42.75" customHeight="1" thickBot="1">
      <c r="B1" s="65" t="s">
        <v>57</v>
      </c>
      <c r="C1" s="66"/>
      <c r="D1" s="66"/>
      <c r="E1" s="66"/>
      <c r="F1" s="66"/>
      <c r="G1" s="67"/>
    </row>
    <row r="2" spans="2:7" ht="54.75" customHeight="1" thickBot="1">
      <c r="B2" s="68"/>
      <c r="C2" s="69"/>
      <c r="D2" s="69"/>
      <c r="E2" s="69"/>
      <c r="F2" s="69"/>
      <c r="G2" s="70"/>
    </row>
    <row r="3" spans="2:7" ht="13.5" thickBot="1">
      <c r="B3" s="56" t="s">
        <v>11</v>
      </c>
      <c r="C3" s="57"/>
      <c r="D3" s="57"/>
      <c r="E3" s="57"/>
      <c r="F3" s="57"/>
      <c r="G3" s="58"/>
    </row>
    <row r="4" spans="2:7" ht="12.75">
      <c r="B4" s="74" t="s">
        <v>21</v>
      </c>
      <c r="C4" s="75"/>
      <c r="D4" s="10" t="s">
        <v>38</v>
      </c>
      <c r="E4" s="71">
        <v>20</v>
      </c>
      <c r="F4" s="72"/>
      <c r="G4" s="18" t="s">
        <v>49</v>
      </c>
    </row>
    <row r="5" spans="2:7" ht="12.75">
      <c r="B5" s="63" t="s">
        <v>55</v>
      </c>
      <c r="C5" s="64"/>
      <c r="D5" s="10" t="s">
        <v>56</v>
      </c>
      <c r="E5" s="76">
        <v>0</v>
      </c>
      <c r="F5" s="77"/>
      <c r="G5" s="18" t="s">
        <v>49</v>
      </c>
    </row>
    <row r="6" spans="2:7" ht="12.75">
      <c r="B6" s="59" t="s">
        <v>22</v>
      </c>
      <c r="C6" s="60"/>
      <c r="D6" s="7" t="s">
        <v>9</v>
      </c>
      <c r="E6" s="52">
        <v>5</v>
      </c>
      <c r="F6" s="62"/>
      <c r="G6" s="19" t="s">
        <v>8</v>
      </c>
    </row>
    <row r="7" spans="2:7" ht="12.75">
      <c r="B7" s="59" t="s">
        <v>28</v>
      </c>
      <c r="C7" s="60"/>
      <c r="D7" s="7" t="s">
        <v>41</v>
      </c>
      <c r="E7" s="73" t="s">
        <v>58</v>
      </c>
      <c r="F7" s="62"/>
      <c r="G7" s="20" t="s">
        <v>1</v>
      </c>
    </row>
    <row r="8" spans="2:7" ht="12.75">
      <c r="B8" s="59" t="s">
        <v>59</v>
      </c>
      <c r="C8" s="60"/>
      <c r="D8" s="7" t="s">
        <v>60</v>
      </c>
      <c r="E8" s="49">
        <v>90</v>
      </c>
      <c r="F8" s="47">
        <f>E8*PI()/180</f>
        <v>1.5707963267948966</v>
      </c>
      <c r="G8" s="20" t="s">
        <v>67</v>
      </c>
    </row>
    <row r="9" spans="2:7" ht="12.75">
      <c r="B9" s="59" t="s">
        <v>65</v>
      </c>
      <c r="C9" s="60"/>
      <c r="D9" s="7" t="s">
        <v>64</v>
      </c>
      <c r="E9" s="46">
        <f>ATAN((SIN(F8))/((F26/E26)+COS(F8)))*180/PI()</f>
        <v>26.56505117707799</v>
      </c>
      <c r="F9" s="46">
        <f>ATAN((SIN(F8))/((E26/F26)+COS(F8)))*180/PI()</f>
        <v>63.43494882292201</v>
      </c>
      <c r="G9" s="19" t="s">
        <v>49</v>
      </c>
    </row>
    <row r="10" spans="2:7" ht="12.75">
      <c r="B10" s="59" t="s">
        <v>61</v>
      </c>
      <c r="C10" s="60"/>
      <c r="D10" s="8" t="s">
        <v>62</v>
      </c>
      <c r="E10" s="73">
        <v>2</v>
      </c>
      <c r="F10" s="62"/>
      <c r="G10" s="20" t="s">
        <v>63</v>
      </c>
    </row>
    <row r="11" spans="2:7" ht="14.25">
      <c r="B11" s="63" t="s">
        <v>72</v>
      </c>
      <c r="C11" s="64"/>
      <c r="D11" s="8" t="s">
        <v>73</v>
      </c>
      <c r="E11" s="76">
        <v>350</v>
      </c>
      <c r="F11" s="77"/>
      <c r="G11" s="20" t="s">
        <v>6</v>
      </c>
    </row>
    <row r="12" spans="2:7" ht="12.75">
      <c r="B12" s="63" t="s">
        <v>68</v>
      </c>
      <c r="C12" s="64"/>
      <c r="D12" s="8" t="s">
        <v>69</v>
      </c>
      <c r="E12" s="76">
        <v>65</v>
      </c>
      <c r="F12" s="77"/>
      <c r="G12" s="20" t="s">
        <v>8</v>
      </c>
    </row>
    <row r="13" spans="2:7" ht="14.25">
      <c r="B13" s="59" t="s">
        <v>12</v>
      </c>
      <c r="C13" s="60"/>
      <c r="D13" s="9" t="s">
        <v>37</v>
      </c>
      <c r="E13" s="61">
        <v>1</v>
      </c>
      <c r="F13" s="61"/>
      <c r="G13" s="20" t="s">
        <v>3</v>
      </c>
    </row>
    <row r="14" spans="2:7" ht="14.25">
      <c r="B14" s="59" t="s">
        <v>79</v>
      </c>
      <c r="C14" s="60"/>
      <c r="D14" s="8" t="s">
        <v>76</v>
      </c>
      <c r="E14" s="52">
        <f>PI()*E28*E29/60/1000</f>
        <v>9.497907663373487</v>
      </c>
      <c r="F14" s="53"/>
      <c r="G14" s="20" t="s">
        <v>7</v>
      </c>
    </row>
    <row r="15" spans="2:7" ht="14.25">
      <c r="B15" s="59" t="s">
        <v>13</v>
      </c>
      <c r="C15" s="60"/>
      <c r="D15" s="9" t="s">
        <v>43</v>
      </c>
      <c r="E15" s="52">
        <v>1.75</v>
      </c>
      <c r="F15" s="53"/>
      <c r="G15" s="20" t="s">
        <v>3</v>
      </c>
    </row>
    <row r="16" spans="2:7" ht="14.25">
      <c r="B16" s="59" t="s">
        <v>25</v>
      </c>
      <c r="C16" s="60"/>
      <c r="D16" s="9" t="s">
        <v>74</v>
      </c>
      <c r="E16" s="52">
        <v>1.58</v>
      </c>
      <c r="F16" s="53"/>
      <c r="G16" s="20"/>
    </row>
    <row r="17" spans="2:7" ht="14.25">
      <c r="B17" s="59" t="s">
        <v>29</v>
      </c>
      <c r="C17" s="60"/>
      <c r="D17" s="7" t="s">
        <v>44</v>
      </c>
      <c r="E17" s="73">
        <v>6</v>
      </c>
      <c r="F17" s="62"/>
      <c r="G17" s="20" t="s">
        <v>2</v>
      </c>
    </row>
    <row r="18" spans="2:7" ht="14.25">
      <c r="B18" s="59" t="s">
        <v>30</v>
      </c>
      <c r="C18" s="60"/>
      <c r="D18" s="9" t="s">
        <v>45</v>
      </c>
      <c r="E18" s="78">
        <v>0.675</v>
      </c>
      <c r="F18" s="79"/>
      <c r="G18" s="20" t="s">
        <v>3</v>
      </c>
    </row>
    <row r="19" spans="2:7" ht="14.25">
      <c r="B19" s="59" t="s">
        <v>70</v>
      </c>
      <c r="C19" s="60"/>
      <c r="D19" s="8" t="s">
        <v>71</v>
      </c>
      <c r="E19" s="61">
        <v>1.6</v>
      </c>
      <c r="F19" s="62"/>
      <c r="G19" s="20"/>
    </row>
    <row r="20" spans="2:7" ht="14.25">
      <c r="B20" s="63" t="s">
        <v>81</v>
      </c>
      <c r="C20" s="64"/>
      <c r="D20" s="8" t="s">
        <v>82</v>
      </c>
      <c r="E20" s="82">
        <v>1</v>
      </c>
      <c r="F20" s="77"/>
      <c r="G20" s="20"/>
    </row>
    <row r="21" spans="2:7" ht="14.25">
      <c r="B21" s="59" t="s">
        <v>31</v>
      </c>
      <c r="C21" s="60"/>
      <c r="D21" s="8" t="s">
        <v>54</v>
      </c>
      <c r="E21" s="61">
        <v>1</v>
      </c>
      <c r="F21" s="62"/>
      <c r="G21" s="20" t="s">
        <v>2</v>
      </c>
    </row>
    <row r="22" spans="2:7" ht="14.25">
      <c r="B22" s="59" t="s">
        <v>32</v>
      </c>
      <c r="C22" s="60"/>
      <c r="D22" s="9" t="s">
        <v>46</v>
      </c>
      <c r="E22" s="61">
        <v>1</v>
      </c>
      <c r="F22" s="62"/>
      <c r="G22" s="20" t="s">
        <v>3</v>
      </c>
    </row>
    <row r="23" spans="2:7" ht="15" thickBot="1">
      <c r="B23" s="59" t="s">
        <v>33</v>
      </c>
      <c r="C23" s="60"/>
      <c r="D23" s="9" t="s">
        <v>47</v>
      </c>
      <c r="E23" s="61">
        <v>1</v>
      </c>
      <c r="F23" s="62"/>
      <c r="G23" s="20" t="s">
        <v>3</v>
      </c>
    </row>
    <row r="24" spans="2:7" ht="13.5" thickBot="1">
      <c r="B24" s="56" t="s">
        <v>14</v>
      </c>
      <c r="C24" s="57"/>
      <c r="D24" s="57"/>
      <c r="E24" s="57"/>
      <c r="F24" s="57"/>
      <c r="G24" s="58"/>
    </row>
    <row r="25" spans="2:7" ht="12.75">
      <c r="B25" s="80"/>
      <c r="C25" s="81"/>
      <c r="D25" s="29"/>
      <c r="E25" s="15" t="s">
        <v>4</v>
      </c>
      <c r="F25" s="16" t="s">
        <v>18</v>
      </c>
      <c r="G25" s="21" t="s">
        <v>0</v>
      </c>
    </row>
    <row r="26" spans="2:7" ht="14.25">
      <c r="B26" s="59" t="s">
        <v>15</v>
      </c>
      <c r="C26" s="60"/>
      <c r="D26" s="7" t="s">
        <v>51</v>
      </c>
      <c r="E26" s="26">
        <v>30</v>
      </c>
      <c r="F26" s="27">
        <v>60</v>
      </c>
      <c r="G26" s="19" t="s">
        <v>19</v>
      </c>
    </row>
    <row r="27" spans="2:7" ht="12.75">
      <c r="B27" s="54" t="s">
        <v>39</v>
      </c>
      <c r="C27" s="55"/>
      <c r="D27" s="7" t="s">
        <v>40</v>
      </c>
      <c r="E27" s="26">
        <f>E6*E26</f>
        <v>150</v>
      </c>
      <c r="F27" s="25">
        <f>E6*F26</f>
        <v>300</v>
      </c>
      <c r="G27" s="19" t="s">
        <v>8</v>
      </c>
    </row>
    <row r="28" spans="2:7" ht="14.25">
      <c r="B28" s="87" t="s">
        <v>77</v>
      </c>
      <c r="C28" s="88"/>
      <c r="D28" s="7" t="s">
        <v>78</v>
      </c>
      <c r="E28" s="51">
        <f>E27-E12*SIN(E9/180*PI())</f>
        <v>120.93111629250274</v>
      </c>
      <c r="F28" s="51">
        <f>F27-E12*SIN(F9/180*PI())</f>
        <v>241.86223258500547</v>
      </c>
      <c r="G28" s="19" t="s">
        <v>8</v>
      </c>
    </row>
    <row r="29" spans="2:7" ht="14.25">
      <c r="B29" s="54" t="s">
        <v>42</v>
      </c>
      <c r="C29" s="55"/>
      <c r="D29" s="7" t="s">
        <v>66</v>
      </c>
      <c r="E29" s="26">
        <v>1500</v>
      </c>
      <c r="F29" s="48">
        <f>E29*E26/F26</f>
        <v>750</v>
      </c>
      <c r="G29" s="19" t="s">
        <v>10</v>
      </c>
    </row>
    <row r="30" spans="2:7" ht="12.75">
      <c r="B30" s="59" t="s">
        <v>16</v>
      </c>
      <c r="C30" s="60"/>
      <c r="D30" s="7" t="s">
        <v>35</v>
      </c>
      <c r="E30" s="26" t="s">
        <v>80</v>
      </c>
      <c r="F30" s="27" t="s">
        <v>80</v>
      </c>
      <c r="G30" s="20"/>
    </row>
    <row r="31" spans="2:7" ht="12.75">
      <c r="B31" s="59" t="s">
        <v>17</v>
      </c>
      <c r="C31" s="60"/>
      <c r="D31" s="8" t="s">
        <v>36</v>
      </c>
      <c r="E31" s="26"/>
      <c r="F31" s="27"/>
      <c r="G31" s="20" t="s">
        <v>0</v>
      </c>
    </row>
    <row r="32" spans="2:7" ht="13.5" thickBot="1">
      <c r="B32" s="83"/>
      <c r="C32" s="84"/>
      <c r="D32" s="30"/>
      <c r="E32" s="11"/>
      <c r="F32" s="12"/>
      <c r="G32" s="24"/>
    </row>
    <row r="33" spans="2:7" ht="13.5" thickBot="1">
      <c r="B33" s="56" t="s">
        <v>20</v>
      </c>
      <c r="C33" s="57"/>
      <c r="D33" s="57"/>
      <c r="E33" s="57"/>
      <c r="F33" s="57"/>
      <c r="G33" s="58"/>
    </row>
    <row r="34" spans="2:7" ht="15">
      <c r="B34" s="74" t="s">
        <v>24</v>
      </c>
      <c r="C34" s="75"/>
      <c r="D34" s="10" t="s">
        <v>52</v>
      </c>
      <c r="E34" s="28">
        <v>1400</v>
      </c>
      <c r="F34" s="28">
        <v>1400</v>
      </c>
      <c r="G34" s="22" t="s">
        <v>50</v>
      </c>
    </row>
    <row r="35" spans="2:7" ht="12.75">
      <c r="B35" s="59" t="s">
        <v>23</v>
      </c>
      <c r="C35" s="60"/>
      <c r="D35" s="8" t="s">
        <v>5</v>
      </c>
      <c r="E35" s="50">
        <v>0.27</v>
      </c>
      <c r="F35" s="50">
        <v>0.232</v>
      </c>
      <c r="G35" s="20"/>
    </row>
    <row r="36" spans="2:7" ht="13.5" thickBot="1">
      <c r="B36" s="85"/>
      <c r="C36" s="86"/>
      <c r="D36" s="30"/>
      <c r="E36" s="13"/>
      <c r="F36" s="14"/>
      <c r="G36" s="24"/>
    </row>
    <row r="37" spans="2:7" ht="13.5" thickBot="1">
      <c r="B37" s="91" t="s">
        <v>34</v>
      </c>
      <c r="C37" s="92"/>
      <c r="D37" s="92"/>
      <c r="E37" s="92"/>
      <c r="F37" s="92"/>
      <c r="G37" s="93"/>
    </row>
    <row r="38" spans="2:7" ht="15">
      <c r="B38" s="89" t="s">
        <v>26</v>
      </c>
      <c r="C38" s="90"/>
      <c r="D38" s="34" t="s">
        <v>53</v>
      </c>
      <c r="E38" s="35">
        <f>(E11*E15*E16*E18*E19)/(E6/10*E12/10*E35*E20)</f>
        <v>1191.076923076923</v>
      </c>
      <c r="F38" s="35">
        <f>(E11*E15*E16*E18*E19)/(E6/10*E12/10*F35*E20)</f>
        <v>1386.1671087533157</v>
      </c>
      <c r="G38" s="36" t="s">
        <v>50</v>
      </c>
    </row>
    <row r="39" spans="2:7" ht="15">
      <c r="B39" s="89" t="s">
        <v>27</v>
      </c>
      <c r="C39" s="90"/>
      <c r="D39" s="34" t="s">
        <v>75</v>
      </c>
      <c r="E39" s="35">
        <f>E34*E21/(E13*E22*E23)</f>
        <v>1400</v>
      </c>
      <c r="F39" s="35">
        <f>F34*E21/(E13*E22*E23)</f>
        <v>1400</v>
      </c>
      <c r="G39" s="36" t="s">
        <v>50</v>
      </c>
    </row>
    <row r="40" spans="2:7" ht="12.75">
      <c r="B40" s="37"/>
      <c r="C40" s="38"/>
      <c r="D40" s="39"/>
      <c r="E40" s="40"/>
      <c r="F40" s="40"/>
      <c r="G40" s="41"/>
    </row>
    <row r="41" spans="2:7" ht="15">
      <c r="B41" s="42"/>
      <c r="C41" s="43"/>
      <c r="D41" s="44" t="s">
        <v>48</v>
      </c>
      <c r="E41" s="45" t="str">
        <f>IF(E38&lt;E39,"ΑΣΦΑΛΕΙΑ","ΑΣΤΟΧΙΑ")</f>
        <v>ΑΣΦΑΛΕΙΑ</v>
      </c>
      <c r="F41" s="45" t="str">
        <f>IF(F38&lt;F39,"ΑΣΦΑΛΕΙΑ","ΑΣΤΟΧΙΑ")</f>
        <v>ΑΣΦΑΛΕΙΑ</v>
      </c>
      <c r="G41" s="33"/>
    </row>
    <row r="42" ht="12.75">
      <c r="B42" s="4"/>
    </row>
    <row r="43" ht="36" customHeight="1">
      <c r="B43" s="4"/>
    </row>
    <row r="44" ht="12.75">
      <c r="B44" s="4"/>
    </row>
    <row r="45" spans="2:4" ht="12.75">
      <c r="B45" s="4"/>
      <c r="C45" s="2"/>
      <c r="D45" s="31"/>
    </row>
    <row r="46" spans="3:7" ht="12.75">
      <c r="C46" s="1"/>
      <c r="D46" s="32"/>
      <c r="E46" s="1"/>
      <c r="F46" s="6"/>
      <c r="G46" s="23"/>
    </row>
    <row r="47" spans="3:7" ht="12.75">
      <c r="C47" s="1"/>
      <c r="D47" s="31"/>
      <c r="E47" s="1"/>
      <c r="F47" s="6"/>
      <c r="G47" s="23"/>
    </row>
    <row r="48" spans="3:7" ht="12.75">
      <c r="C48" s="1"/>
      <c r="D48" s="31"/>
      <c r="E48" s="1"/>
      <c r="F48" s="6"/>
      <c r="G48" s="23"/>
    </row>
    <row r="49" spans="3:7" ht="12.75">
      <c r="C49" s="1"/>
      <c r="D49" s="6"/>
      <c r="E49" s="1"/>
      <c r="F49" s="6"/>
      <c r="G49" s="23"/>
    </row>
  </sheetData>
  <sheetProtection/>
  <mergeCells count="57">
    <mergeCell ref="B39:C39"/>
    <mergeCell ref="B17:C17"/>
    <mergeCell ref="B29:C29"/>
    <mergeCell ref="B24:G24"/>
    <mergeCell ref="B33:G33"/>
    <mergeCell ref="B9:C9"/>
    <mergeCell ref="B37:G37"/>
    <mergeCell ref="B35:C35"/>
    <mergeCell ref="B38:C38"/>
    <mergeCell ref="B30:C30"/>
    <mergeCell ref="B31:C31"/>
    <mergeCell ref="B32:C32"/>
    <mergeCell ref="B34:C34"/>
    <mergeCell ref="B36:C36"/>
    <mergeCell ref="B22:C22"/>
    <mergeCell ref="B23:C23"/>
    <mergeCell ref="B26:C26"/>
    <mergeCell ref="B28:C28"/>
    <mergeCell ref="B18:C18"/>
    <mergeCell ref="B25:C25"/>
    <mergeCell ref="E21:F21"/>
    <mergeCell ref="E10:F10"/>
    <mergeCell ref="E14:F14"/>
    <mergeCell ref="B12:C12"/>
    <mergeCell ref="E12:F12"/>
    <mergeCell ref="B19:C19"/>
    <mergeCell ref="B20:C20"/>
    <mergeCell ref="E20:F20"/>
    <mergeCell ref="E17:F17"/>
    <mergeCell ref="E18:F18"/>
    <mergeCell ref="E19:F19"/>
    <mergeCell ref="B8:C8"/>
    <mergeCell ref="B10:C10"/>
    <mergeCell ref="B14:C14"/>
    <mergeCell ref="E11:F11"/>
    <mergeCell ref="B16:C16"/>
    <mergeCell ref="B13:C13"/>
    <mergeCell ref="B15:C15"/>
    <mergeCell ref="B1:G1"/>
    <mergeCell ref="B2:G2"/>
    <mergeCell ref="E4:F4"/>
    <mergeCell ref="E6:F6"/>
    <mergeCell ref="E7:F7"/>
    <mergeCell ref="B4:C4"/>
    <mergeCell ref="B6:C6"/>
    <mergeCell ref="B5:C5"/>
    <mergeCell ref="E5:F5"/>
    <mergeCell ref="E16:F16"/>
    <mergeCell ref="B27:C27"/>
    <mergeCell ref="B3:G3"/>
    <mergeCell ref="B7:C7"/>
    <mergeCell ref="E22:F22"/>
    <mergeCell ref="E23:F23"/>
    <mergeCell ref="E13:F13"/>
    <mergeCell ref="E15:F15"/>
    <mergeCell ref="B11:C11"/>
    <mergeCell ref="B21:C21"/>
  </mergeCells>
  <printOptions/>
  <pageMargins left="0.75" right="0.75" top="1" bottom="1" header="0.5" footer="0.5"/>
  <pageSetup fitToHeight="1" fitToWidth="1" horizontalDpi="300" verticalDpi="300" orientation="portrait" r:id="rId3"/>
  <headerFooter alignWithMargins="0">
    <oddHeader>&amp;CMOD3_2.XLS</oddHeader>
  </headerFooter>
  <legacyDrawing r:id="rId2"/>
  <oleObjects>
    <oleObject progId="Equation.DSMT4" shapeId="59937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E. Shoup</dc:creator>
  <cp:keywords/>
  <dc:description/>
  <cp:lastModifiedBy>Chris Papadopoulos</cp:lastModifiedBy>
  <cp:lastPrinted>2009-02-25T18:23:16Z</cp:lastPrinted>
  <dcterms:created xsi:type="dcterms:W3CDTF">2000-03-29T07:39:46Z</dcterms:created>
  <dcterms:modified xsi:type="dcterms:W3CDTF">2013-05-17T05:53:25Z</dcterms:modified>
  <cp:category/>
  <cp:version/>
  <cp:contentType/>
  <cp:contentStatus/>
</cp:coreProperties>
</file>