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2" yWindow="65524" windowWidth="12000" windowHeight="144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<sst xmlns="http://schemas.openxmlformats.org/spreadsheetml/2006/main" count="55" uniqueCount="39">
  <si>
    <t xml:space="preserve">N = </t>
  </si>
  <si>
    <t xml:space="preserve">A = </t>
  </si>
  <si>
    <t xml:space="preserve">m = </t>
  </si>
  <si>
    <t xml:space="preserve">δ = </t>
  </si>
  <si>
    <t xml:space="preserve">G = </t>
  </si>
  <si>
    <t xml:space="preserve">R = </t>
  </si>
  <si>
    <t>Σταθερές</t>
  </si>
  <si>
    <t xml:space="preserve">Υλικό </t>
  </si>
  <si>
    <t>Δυνάμεις</t>
  </si>
  <si>
    <t>Τάσεις</t>
  </si>
  <si>
    <t>N</t>
  </si>
  <si>
    <t>N/mm</t>
  </si>
  <si>
    <t>mm</t>
  </si>
  <si>
    <t>σπείρες</t>
  </si>
  <si>
    <t>Mpa</t>
  </si>
  <si>
    <t>MPa</t>
  </si>
  <si>
    <t>Αλλάζουμε την αρχική διάμετρο μέχρις ότου συμπέσει με την τελική διάμετρο.</t>
  </si>
  <si>
    <t>ΠΙΝΑΚΑΣ ΥΠΟΛΟΓΙΣΜΟΥ ΕΛΑΤΗΡΙΩΝ ΜΕ ΤΗ ΒΟΗΘΕΙΑ ΤΟΥ EXCEL</t>
  </si>
  <si>
    <r>
      <t>k = (P</t>
    </r>
    <r>
      <rPr>
        <i/>
        <vertAlign val="subscript"/>
        <sz val="12"/>
        <rFont val="Times New Roman"/>
        <family val="1"/>
      </rPr>
      <t>max</t>
    </r>
    <r>
      <rPr>
        <i/>
        <sz val="12"/>
        <rFont val="Times New Roman"/>
        <family val="1"/>
      </rPr>
      <t>-P</t>
    </r>
    <r>
      <rPr>
        <i/>
        <vertAlign val="subscript"/>
        <sz val="12"/>
        <rFont val="Times New Roman"/>
        <family val="1"/>
      </rPr>
      <t>min</t>
    </r>
    <r>
      <rPr>
        <i/>
        <sz val="12"/>
        <rFont val="Times New Roman"/>
        <family val="1"/>
      </rPr>
      <t xml:space="preserve">) / δ= </t>
    </r>
  </si>
  <si>
    <r>
      <t>C = D</t>
    </r>
    <r>
      <rPr>
        <i/>
        <vertAlign val="subscript"/>
        <sz val="12"/>
        <rFont val="Times New Roman"/>
        <family val="1"/>
      </rPr>
      <t>m</t>
    </r>
    <r>
      <rPr>
        <i/>
        <sz val="12"/>
        <rFont val="Times New Roman"/>
        <family val="1"/>
      </rPr>
      <t xml:space="preserve"> / d</t>
    </r>
    <r>
      <rPr>
        <i/>
        <vertAlign val="subscript"/>
        <sz val="12"/>
        <rFont val="Times New Roman"/>
        <family val="1"/>
      </rPr>
      <t>αρχική</t>
    </r>
  </si>
  <si>
    <r>
      <t>P</t>
    </r>
    <r>
      <rPr>
        <i/>
        <vertAlign val="subscript"/>
        <sz val="12"/>
        <rFont val="Times New Roman"/>
        <family val="1"/>
      </rPr>
      <t>min</t>
    </r>
    <r>
      <rPr>
        <i/>
        <sz val="12"/>
        <rFont val="Times New Roman"/>
        <family val="1"/>
      </rPr>
      <t>=</t>
    </r>
  </si>
  <si>
    <r>
      <t>P</t>
    </r>
    <r>
      <rPr>
        <i/>
        <vertAlign val="subscript"/>
        <sz val="12"/>
        <rFont val="Times New Roman"/>
        <family val="1"/>
      </rPr>
      <t>max</t>
    </r>
    <r>
      <rPr>
        <i/>
        <sz val="12"/>
        <rFont val="Times New Roman"/>
        <family val="1"/>
      </rPr>
      <t>=</t>
    </r>
  </si>
  <si>
    <r>
      <t>P</t>
    </r>
    <r>
      <rPr>
        <i/>
        <vertAlign val="subscript"/>
        <sz val="12"/>
        <rFont val="Times New Roman"/>
        <family val="1"/>
      </rPr>
      <t>m</t>
    </r>
    <r>
      <rPr>
        <i/>
        <sz val="12"/>
        <rFont val="Times New Roman"/>
        <family val="1"/>
      </rPr>
      <t>=</t>
    </r>
  </si>
  <si>
    <r>
      <t>P</t>
    </r>
    <r>
      <rPr>
        <i/>
        <vertAlign val="subscript"/>
        <sz val="12"/>
        <rFont val="Times New Roman"/>
        <family val="1"/>
      </rPr>
      <t>r</t>
    </r>
    <r>
      <rPr>
        <i/>
        <sz val="12"/>
        <rFont val="Times New Roman"/>
        <family val="1"/>
      </rPr>
      <t>=</t>
    </r>
  </si>
  <si>
    <r>
      <t>P</t>
    </r>
    <r>
      <rPr>
        <i/>
        <vertAlign val="subscript"/>
        <sz val="12"/>
        <rFont val="Times New Roman"/>
        <family val="1"/>
      </rPr>
      <t>r</t>
    </r>
    <r>
      <rPr>
        <i/>
        <sz val="12"/>
        <rFont val="Times New Roman"/>
        <family val="1"/>
      </rPr>
      <t>/P</t>
    </r>
    <r>
      <rPr>
        <i/>
        <vertAlign val="subscript"/>
        <sz val="12"/>
        <rFont val="Times New Roman"/>
        <family val="1"/>
      </rPr>
      <t>m</t>
    </r>
    <r>
      <rPr>
        <i/>
        <sz val="12"/>
        <rFont val="Times New Roman"/>
        <family val="1"/>
      </rPr>
      <t>=</t>
    </r>
  </si>
  <si>
    <r>
      <t>τ</t>
    </r>
    <r>
      <rPr>
        <i/>
        <vertAlign val="subscript"/>
        <sz val="12"/>
        <rFont val="Times New Roman"/>
        <family val="1"/>
      </rPr>
      <t>r</t>
    </r>
    <r>
      <rPr>
        <i/>
        <sz val="12"/>
        <rFont val="Times New Roman"/>
        <family val="1"/>
      </rPr>
      <t>/τ</t>
    </r>
    <r>
      <rPr>
        <i/>
        <vertAlign val="subscript"/>
        <sz val="12"/>
        <rFont val="Times New Roman"/>
        <family val="1"/>
      </rPr>
      <t>m</t>
    </r>
    <r>
      <rPr>
        <i/>
        <sz val="12"/>
        <rFont val="Times New Roman"/>
        <family val="1"/>
      </rPr>
      <t>=P</t>
    </r>
    <r>
      <rPr>
        <i/>
        <vertAlign val="subscript"/>
        <sz val="12"/>
        <rFont val="Times New Roman"/>
        <family val="1"/>
      </rPr>
      <t>r</t>
    </r>
    <r>
      <rPr>
        <i/>
        <sz val="12"/>
        <rFont val="Times New Roman"/>
        <family val="1"/>
      </rPr>
      <t>/P</t>
    </r>
    <r>
      <rPr>
        <i/>
        <vertAlign val="subscript"/>
        <sz val="12"/>
        <rFont val="Times New Roman"/>
        <family val="1"/>
      </rPr>
      <t>m</t>
    </r>
    <r>
      <rPr>
        <i/>
        <sz val="12"/>
        <rFont val="Times New Roman"/>
        <family val="1"/>
      </rPr>
      <t>=</t>
    </r>
  </si>
  <si>
    <r>
      <t>D</t>
    </r>
    <r>
      <rPr>
        <i/>
        <vertAlign val="subscript"/>
        <sz val="12"/>
        <rFont val="Times New Roman"/>
        <family val="1"/>
      </rPr>
      <t>m</t>
    </r>
    <r>
      <rPr>
        <i/>
        <sz val="12"/>
        <rFont val="Times New Roman"/>
        <family val="1"/>
      </rPr>
      <t>=</t>
    </r>
  </si>
  <si>
    <r>
      <t>S</t>
    </r>
    <r>
      <rPr>
        <i/>
        <vertAlign val="subscript"/>
        <sz val="12"/>
        <rFont val="Times New Roman"/>
        <family val="1"/>
      </rPr>
      <t>ut</t>
    </r>
    <r>
      <rPr>
        <i/>
        <sz val="12"/>
        <rFont val="Times New Roman"/>
        <family val="1"/>
      </rPr>
      <t>=A/d</t>
    </r>
    <r>
      <rPr>
        <i/>
        <vertAlign val="superscript"/>
        <sz val="12"/>
        <rFont val="Times New Roman"/>
        <family val="1"/>
      </rPr>
      <t>m</t>
    </r>
    <r>
      <rPr>
        <i/>
        <sz val="12"/>
        <rFont val="Times New Roman"/>
        <family val="1"/>
      </rPr>
      <t>=</t>
    </r>
  </si>
  <si>
    <r>
      <t>S</t>
    </r>
    <r>
      <rPr>
        <i/>
        <vertAlign val="subscript"/>
        <sz val="12"/>
        <rFont val="Times New Roman"/>
        <family val="1"/>
      </rPr>
      <t>n</t>
    </r>
    <r>
      <rPr>
        <i/>
        <sz val="12"/>
        <rFont val="Times New Roman"/>
        <family val="1"/>
      </rPr>
      <t>'  =</t>
    </r>
  </si>
  <si>
    <r>
      <t>k</t>
    </r>
    <r>
      <rPr>
        <i/>
        <vertAlign val="subscript"/>
        <sz val="12"/>
        <rFont val="Times New Roman"/>
        <family val="1"/>
      </rPr>
      <t>t</t>
    </r>
    <r>
      <rPr>
        <i/>
        <sz val="12"/>
        <rFont val="Times New Roman"/>
        <family val="1"/>
      </rPr>
      <t>=k</t>
    </r>
    <r>
      <rPr>
        <i/>
        <vertAlign val="subscript"/>
        <sz val="12"/>
        <rFont val="Times New Roman"/>
        <family val="1"/>
      </rPr>
      <t>f</t>
    </r>
    <r>
      <rPr>
        <i/>
        <sz val="12"/>
        <rFont val="Times New Roman"/>
        <family val="1"/>
      </rPr>
      <t>=</t>
    </r>
  </si>
  <si>
    <r>
      <t>S</t>
    </r>
    <r>
      <rPr>
        <i/>
        <vertAlign val="subscript"/>
        <sz val="12"/>
        <rFont val="Times New Roman"/>
        <family val="1"/>
      </rPr>
      <t>se</t>
    </r>
    <r>
      <rPr>
        <i/>
        <sz val="12"/>
        <rFont val="Times New Roman"/>
        <family val="1"/>
      </rPr>
      <t>=</t>
    </r>
  </si>
  <si>
    <r>
      <t>S</t>
    </r>
    <r>
      <rPr>
        <i/>
        <vertAlign val="subscript"/>
        <sz val="12"/>
        <rFont val="Times New Roman"/>
        <family val="1"/>
      </rPr>
      <t>y</t>
    </r>
    <r>
      <rPr>
        <i/>
        <sz val="12"/>
        <rFont val="Times New Roman"/>
        <family val="1"/>
      </rPr>
      <t>=</t>
    </r>
  </si>
  <si>
    <r>
      <t>S</t>
    </r>
    <r>
      <rPr>
        <i/>
        <vertAlign val="subscript"/>
        <sz val="12"/>
        <rFont val="Times New Roman"/>
        <family val="1"/>
      </rPr>
      <t>sy</t>
    </r>
    <r>
      <rPr>
        <i/>
        <sz val="12"/>
        <rFont val="Times New Roman"/>
        <family val="1"/>
      </rPr>
      <t>=0.577S</t>
    </r>
    <r>
      <rPr>
        <i/>
        <vertAlign val="subscript"/>
        <sz val="12"/>
        <rFont val="Times New Roman"/>
        <family val="1"/>
      </rPr>
      <t>y</t>
    </r>
  </si>
  <si>
    <r>
      <t>N</t>
    </r>
    <r>
      <rPr>
        <i/>
        <vertAlign val="subscript"/>
        <sz val="12"/>
        <rFont val="Times New Roman"/>
        <family val="1"/>
      </rPr>
      <t>t</t>
    </r>
    <r>
      <rPr>
        <i/>
        <sz val="12"/>
        <rFont val="Times New Roman"/>
        <family val="1"/>
      </rPr>
      <t>=N</t>
    </r>
    <r>
      <rPr>
        <i/>
        <vertAlign val="subscript"/>
        <sz val="12"/>
        <rFont val="Times New Roman"/>
        <family val="1"/>
      </rPr>
      <t>a</t>
    </r>
    <r>
      <rPr>
        <i/>
        <sz val="12"/>
        <rFont val="Times New Roman"/>
        <family val="1"/>
      </rPr>
      <t>+2=</t>
    </r>
  </si>
  <si>
    <r>
      <t>h</t>
    </r>
    <r>
      <rPr>
        <i/>
        <vertAlign val="subscript"/>
        <sz val="12"/>
        <rFont val="Times New Roman"/>
        <family val="1"/>
      </rPr>
      <t>s</t>
    </r>
    <r>
      <rPr>
        <i/>
        <sz val="12"/>
        <rFont val="Times New Roman"/>
        <family val="1"/>
      </rPr>
      <t>=N</t>
    </r>
    <r>
      <rPr>
        <i/>
        <vertAlign val="subscript"/>
        <sz val="12"/>
        <rFont val="Times New Roman"/>
        <family val="1"/>
      </rPr>
      <t>t</t>
    </r>
    <r>
      <rPr>
        <i/>
        <sz val="12"/>
        <rFont val="Times New Roman"/>
        <family val="1"/>
      </rPr>
      <t>d=</t>
    </r>
  </si>
  <si>
    <r>
      <t>h</t>
    </r>
    <r>
      <rPr>
        <i/>
        <vertAlign val="subscript"/>
        <sz val="12"/>
        <rFont val="Times New Roman"/>
        <family val="1"/>
      </rPr>
      <t>f</t>
    </r>
    <r>
      <rPr>
        <i/>
        <sz val="12"/>
        <rFont val="Times New Roman"/>
        <family val="1"/>
      </rPr>
      <t xml:space="preserve"> = h</t>
    </r>
    <r>
      <rPr>
        <i/>
        <vertAlign val="subscript"/>
        <sz val="12"/>
        <rFont val="Times New Roman"/>
        <family val="1"/>
      </rPr>
      <t>s</t>
    </r>
    <r>
      <rPr>
        <i/>
        <sz val="12"/>
        <rFont val="Times New Roman"/>
        <family val="1"/>
      </rPr>
      <t>+δ</t>
    </r>
    <r>
      <rPr>
        <i/>
        <vertAlign val="subscript"/>
        <sz val="12"/>
        <rFont val="Times New Roman"/>
        <family val="1"/>
      </rPr>
      <t>s</t>
    </r>
  </si>
  <si>
    <r>
      <t>C</t>
    </r>
    <r>
      <rPr>
        <i/>
        <vertAlign val="subscript"/>
        <sz val="12"/>
        <rFont val="Times New Roman"/>
        <family val="1"/>
      </rPr>
      <t>R</t>
    </r>
    <r>
      <rPr>
        <i/>
        <sz val="12"/>
        <rFont val="Times New Roman"/>
        <family val="1"/>
      </rPr>
      <t xml:space="preserve">= </t>
    </r>
  </si>
  <si>
    <t>Chrome-Vanadium</t>
  </si>
  <si>
    <r>
      <t>d</t>
    </r>
    <r>
      <rPr>
        <b/>
        <i/>
        <vertAlign val="subscript"/>
        <sz val="12"/>
        <rFont val="Times New Roman"/>
        <family val="1"/>
      </rPr>
      <t>αρχική</t>
    </r>
    <r>
      <rPr>
        <b/>
        <i/>
        <sz val="12"/>
        <rFont val="Times New Roman"/>
        <family val="1"/>
      </rPr>
      <t xml:space="preserve"> = 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</si>
</sst>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.##0"/>
    <numFmt numFmtId="166" formatCode="0.0"/>
    <numFmt numFmtId="167" formatCode="#.##0.00000"/>
    <numFmt numFmtId="168" formatCode="0.00000"/>
    <numFmt numFmtId="169" formatCode="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44">
    <font>
      <sz val="10"/>
      <name val="Arial"/>
      <family val="0"/>
    </font>
    <font>
      <i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Times New Roman"/>
      <family val="1"/>
    </font>
    <font>
      <i/>
      <vertAlign val="subscript"/>
      <sz val="12"/>
      <name val="Times New Roman"/>
      <family val="1"/>
    </font>
    <font>
      <i/>
      <vertAlign val="superscript"/>
      <sz val="12"/>
      <name val="Times New Roman"/>
      <family val="1"/>
    </font>
    <font>
      <b/>
      <i/>
      <vertAlign val="subscript"/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8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164" fontId="2" fillId="0" borderId="0" xfId="0" applyNumberFormat="1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2" fontId="2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2" fontId="9" fillId="0" borderId="0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Continuous" vertical="center"/>
    </xf>
    <xf numFmtId="0" fontId="1" fillId="33" borderId="0" xfId="0" applyFont="1" applyFill="1" applyBorder="1" applyAlignment="1">
      <alignment horizontal="centerContinuous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K11" sqref="K11"/>
    </sheetView>
  </sheetViews>
  <sheetFormatPr defaultColWidth="9.140625" defaultRowHeight="15" customHeight="1"/>
  <cols>
    <col min="1" max="1" width="3.7109375" style="3" customWidth="1"/>
    <col min="2" max="2" width="19.421875" style="1" customWidth="1"/>
    <col min="3" max="3" width="9.7109375" style="6" customWidth="1"/>
    <col min="4" max="4" width="6.421875" style="1" customWidth="1"/>
    <col min="5" max="5" width="3.7109375" style="1" customWidth="1"/>
    <col min="6" max="6" width="22.8515625" style="1" customWidth="1"/>
    <col min="7" max="7" width="7.8515625" style="3" customWidth="1"/>
    <col min="8" max="8" width="9.140625" style="1" customWidth="1"/>
    <col min="9" max="9" width="3.7109375" style="3" customWidth="1"/>
    <col min="10" max="10" width="12.421875" style="4" customWidth="1"/>
    <col min="11" max="16384" width="9.140625" style="3" customWidth="1"/>
  </cols>
  <sheetData>
    <row r="1" spans="1:9" ht="15" customHeight="1">
      <c r="A1" s="21"/>
      <c r="B1" s="22"/>
      <c r="C1" s="23"/>
      <c r="D1" s="22"/>
      <c r="E1" s="22"/>
      <c r="F1" s="22"/>
      <c r="G1" s="21"/>
      <c r="H1" s="22"/>
      <c r="I1" s="21"/>
    </row>
    <row r="2" spans="1:9" ht="15" customHeight="1">
      <c r="A2" s="21"/>
      <c r="B2" s="2" t="s">
        <v>17</v>
      </c>
      <c r="C2" s="2"/>
      <c r="D2" s="2"/>
      <c r="E2" s="2"/>
      <c r="F2" s="2"/>
      <c r="G2" s="2"/>
      <c r="H2" s="2"/>
      <c r="I2" s="21"/>
    </row>
    <row r="3" spans="1:9" ht="15" customHeight="1">
      <c r="A3" s="21"/>
      <c r="B3" s="24"/>
      <c r="C3" s="24"/>
      <c r="D3" s="24"/>
      <c r="E3" s="24"/>
      <c r="F3" s="24"/>
      <c r="G3" s="24"/>
      <c r="H3" s="24"/>
      <c r="I3" s="21"/>
    </row>
    <row r="4" spans="1:9" ht="15" customHeight="1">
      <c r="A4" s="21"/>
      <c r="B4" s="5" t="s">
        <v>6</v>
      </c>
      <c r="E4" s="22"/>
      <c r="F4" s="5" t="s">
        <v>8</v>
      </c>
      <c r="I4" s="21"/>
    </row>
    <row r="5" spans="1:9" ht="15" customHeight="1">
      <c r="A5" s="21"/>
      <c r="C5" s="7"/>
      <c r="E5" s="22"/>
      <c r="F5" s="1" t="s">
        <v>20</v>
      </c>
      <c r="G5" s="8">
        <v>750</v>
      </c>
      <c r="H5" s="1" t="s">
        <v>10</v>
      </c>
      <c r="I5" s="21"/>
    </row>
    <row r="6" spans="1:9" ht="15" customHeight="1">
      <c r="A6" s="21"/>
      <c r="B6" s="1" t="s">
        <v>0</v>
      </c>
      <c r="C6" s="16">
        <v>2</v>
      </c>
      <c r="E6" s="22"/>
      <c r="F6" s="1" t="s">
        <v>21</v>
      </c>
      <c r="G6" s="8">
        <v>1200</v>
      </c>
      <c r="H6" s="1" t="s">
        <v>10</v>
      </c>
      <c r="I6" s="21"/>
    </row>
    <row r="7" spans="1:9" ht="15" customHeight="1">
      <c r="A7" s="21"/>
      <c r="B7" s="1" t="s">
        <v>26</v>
      </c>
      <c r="C7" s="15">
        <f>C24*C9</f>
        <v>77.77</v>
      </c>
      <c r="D7" s="1" t="s">
        <v>12</v>
      </c>
      <c r="E7" s="22"/>
      <c r="F7" s="1" t="s">
        <v>22</v>
      </c>
      <c r="G7" s="8">
        <f>(G5+G6)/2</f>
        <v>975</v>
      </c>
      <c r="H7" s="1" t="s">
        <v>10</v>
      </c>
      <c r="I7" s="21"/>
    </row>
    <row r="8" spans="1:9" ht="15" customHeight="1">
      <c r="A8" s="21"/>
      <c r="B8" s="1" t="s">
        <v>3</v>
      </c>
      <c r="C8" s="15">
        <v>25</v>
      </c>
      <c r="D8" s="1" t="s">
        <v>12</v>
      </c>
      <c r="E8" s="22"/>
      <c r="F8" s="1" t="s">
        <v>23</v>
      </c>
      <c r="G8" s="8">
        <f>(G6-G5)/2</f>
        <v>225</v>
      </c>
      <c r="H8" s="11" t="s">
        <v>10</v>
      </c>
      <c r="I8" s="21"/>
    </row>
    <row r="9" spans="1:9" ht="15" customHeight="1">
      <c r="A9" s="21"/>
      <c r="B9" s="1" t="s">
        <v>19</v>
      </c>
      <c r="C9" s="15">
        <v>7</v>
      </c>
      <c r="E9" s="22"/>
      <c r="F9" s="1" t="s">
        <v>24</v>
      </c>
      <c r="G9" s="4">
        <f>G8/G7</f>
        <v>0.23076923076923078</v>
      </c>
      <c r="I9" s="21"/>
    </row>
    <row r="10" spans="1:9" ht="15" customHeight="1">
      <c r="A10" s="21"/>
      <c r="E10" s="22"/>
      <c r="I10" s="21"/>
    </row>
    <row r="11" spans="1:9" ht="15" customHeight="1">
      <c r="A11" s="21"/>
      <c r="B11" s="5" t="s">
        <v>7</v>
      </c>
      <c r="C11" s="18" t="s">
        <v>37</v>
      </c>
      <c r="E11" s="22"/>
      <c r="F11" s="5" t="s">
        <v>9</v>
      </c>
      <c r="I11" s="21"/>
    </row>
    <row r="12" spans="1:9" ht="15" customHeight="1">
      <c r="A12" s="21"/>
      <c r="B12" s="1" t="s">
        <v>1</v>
      </c>
      <c r="C12" s="10">
        <v>1790</v>
      </c>
      <c r="D12" s="1" t="s">
        <v>14</v>
      </c>
      <c r="E12" s="22"/>
      <c r="F12" s="1" t="s">
        <v>25</v>
      </c>
      <c r="G12" s="4">
        <f>G9</f>
        <v>0.23076923076923078</v>
      </c>
      <c r="I12" s="21"/>
    </row>
    <row r="13" spans="1:9" ht="43.5" customHeight="1">
      <c r="A13" s="21"/>
      <c r="B13" s="1" t="s">
        <v>2</v>
      </c>
      <c r="C13" s="9">
        <v>0.155</v>
      </c>
      <c r="E13" s="22"/>
      <c r="G13" s="8">
        <f>(C21/C6)/(G12*((2*C21-C19)/C19)+1)</f>
        <v>170.73606406965263</v>
      </c>
      <c r="H13" s="1" t="s">
        <v>14</v>
      </c>
      <c r="I13" s="21"/>
    </row>
    <row r="14" spans="1:9" ht="15" customHeight="1">
      <c r="A14" s="21"/>
      <c r="B14" s="1" t="s">
        <v>27</v>
      </c>
      <c r="C14" s="10">
        <f>C12/C24^C13</f>
        <v>1232.444445515886</v>
      </c>
      <c r="D14" s="1" t="s">
        <v>15</v>
      </c>
      <c r="E14" s="22"/>
      <c r="I14" s="21"/>
    </row>
    <row r="15" spans="1:9" ht="15" customHeight="1">
      <c r="A15" s="21"/>
      <c r="B15" s="1" t="s">
        <v>28</v>
      </c>
      <c r="C15" s="10">
        <v>465</v>
      </c>
      <c r="D15" s="1" t="s">
        <v>15</v>
      </c>
      <c r="E15" s="22"/>
      <c r="F15" s="1" t="s">
        <v>18</v>
      </c>
      <c r="G15" s="17">
        <f>(G6-G5)/(2*C8/3)</f>
        <v>26.999999999999996</v>
      </c>
      <c r="H15" s="1" t="s">
        <v>11</v>
      </c>
      <c r="I15" s="21"/>
    </row>
    <row r="16" spans="1:9" ht="32.25" customHeight="1">
      <c r="A16" s="21"/>
      <c r="C16" s="9">
        <f>(4*C9-1)/(4*C9-4)+0.615/C9</f>
        <v>1.2128571428571429</v>
      </c>
      <c r="E16" s="22"/>
      <c r="F16" s="1" t="s">
        <v>4</v>
      </c>
      <c r="G16" s="3">
        <f>0.8*10^5</f>
        <v>80000</v>
      </c>
      <c r="H16" s="1" t="s">
        <v>14</v>
      </c>
      <c r="I16" s="21"/>
    </row>
    <row r="17" spans="1:9" ht="15" customHeight="1">
      <c r="A17" s="21"/>
      <c r="B17" s="1" t="s">
        <v>29</v>
      </c>
      <c r="C17" s="9">
        <f>C16</f>
        <v>1.2128571428571429</v>
      </c>
      <c r="E17" s="22"/>
      <c r="F17" s="1" t="s">
        <v>5</v>
      </c>
      <c r="G17" s="17">
        <f>C7/2</f>
        <v>38.885</v>
      </c>
      <c r="H17" s="1" t="s">
        <v>12</v>
      </c>
      <c r="I17" s="21"/>
    </row>
    <row r="18" spans="1:9" ht="29.25" customHeight="1">
      <c r="A18" s="21"/>
      <c r="B18" s="1" t="s">
        <v>36</v>
      </c>
      <c r="C18" s="9">
        <v>0.81</v>
      </c>
      <c r="E18" s="22"/>
      <c r="G18" s="17">
        <f>(G16*G24^4)/(64*G15*G17^3)</f>
        <v>12.002017298824294</v>
      </c>
      <c r="H18" s="1" t="s">
        <v>13</v>
      </c>
      <c r="I18" s="21"/>
    </row>
    <row r="19" spans="1:9" ht="15" customHeight="1">
      <c r="A19" s="21"/>
      <c r="B19" s="1" t="s">
        <v>30</v>
      </c>
      <c r="C19" s="10">
        <f>C18/C17*C15</f>
        <v>310.54770318021207</v>
      </c>
      <c r="D19" s="1" t="s">
        <v>15</v>
      </c>
      <c r="E19" s="22"/>
      <c r="F19" s="1" t="s">
        <v>33</v>
      </c>
      <c r="G19" s="17">
        <f>G18+2</f>
        <v>14.002017298824294</v>
      </c>
      <c r="H19" s="1" t="s">
        <v>13</v>
      </c>
      <c r="I19" s="21"/>
    </row>
    <row r="20" spans="1:9" ht="15" customHeight="1">
      <c r="A20" s="21"/>
      <c r="B20" s="1" t="s">
        <v>31</v>
      </c>
      <c r="C20" s="10">
        <f>0.75*C14</f>
        <v>924.3333341369145</v>
      </c>
      <c r="D20" s="1" t="s">
        <v>15</v>
      </c>
      <c r="E20" s="22"/>
      <c r="F20" s="1" t="s">
        <v>34</v>
      </c>
      <c r="G20" s="17">
        <f>G19*C24</f>
        <v>155.5624121899379</v>
      </c>
      <c r="H20" s="1" t="s">
        <v>12</v>
      </c>
      <c r="I20" s="21"/>
    </row>
    <row r="21" spans="1:9" ht="15" customHeight="1">
      <c r="A21" s="21"/>
      <c r="B21" s="1" t="s">
        <v>32</v>
      </c>
      <c r="C21" s="10">
        <f>0.577*C20</f>
        <v>533.3403337969996</v>
      </c>
      <c r="D21" s="1" t="s">
        <v>15</v>
      </c>
      <c r="E21" s="22"/>
      <c r="F21" s="1" t="s">
        <v>35</v>
      </c>
      <c r="G21" s="17">
        <f>G20+1.2*2*C8/3</f>
        <v>175.5624121899379</v>
      </c>
      <c r="H21" s="1" t="s">
        <v>12</v>
      </c>
      <c r="I21" s="21"/>
    </row>
    <row r="22" spans="1:9" ht="15" customHeight="1">
      <c r="A22" s="21"/>
      <c r="C22" s="9"/>
      <c r="E22" s="22"/>
      <c r="G22" s="8"/>
      <c r="I22" s="21"/>
    </row>
    <row r="23" spans="1:9" ht="15" customHeight="1">
      <c r="A23" s="21"/>
      <c r="B23" s="2" t="s">
        <v>16</v>
      </c>
      <c r="C23" s="12"/>
      <c r="D23" s="13"/>
      <c r="E23" s="25"/>
      <c r="F23" s="13"/>
      <c r="G23" s="14"/>
      <c r="H23" s="13"/>
      <c r="I23" s="21"/>
    </row>
    <row r="24" spans="1:9" ht="21" customHeight="1">
      <c r="A24" s="21"/>
      <c r="B24" s="5" t="s">
        <v>38</v>
      </c>
      <c r="C24" s="19">
        <v>11.11</v>
      </c>
      <c r="D24" s="1" t="s">
        <v>12</v>
      </c>
      <c r="E24" s="22"/>
      <c r="F24" s="5"/>
      <c r="G24" s="20">
        <f>SQRT(((8*G7*C9*C17)/(PI()*G13)))</f>
        <v>11.111266838413412</v>
      </c>
      <c r="H24" s="1" t="s">
        <v>12</v>
      </c>
      <c r="I24" s="21"/>
    </row>
    <row r="25" spans="1:9" ht="15" customHeight="1">
      <c r="A25" s="21"/>
      <c r="B25" s="22"/>
      <c r="C25" s="23"/>
      <c r="D25" s="22"/>
      <c r="E25" s="22"/>
      <c r="F25" s="22"/>
      <c r="G25" s="21"/>
      <c r="H25" s="22"/>
      <c r="I25" s="21"/>
    </row>
  </sheetData>
  <sheetProtection/>
  <printOptions/>
  <pageMargins left="0.75" right="0.75" top="1" bottom="1" header="0.5" footer="0.5"/>
  <pageSetup horizontalDpi="600" verticalDpi="600" orientation="portrait" paperSize="9" r:id="rId6"/>
  <legacyDrawing r:id="rId5"/>
  <oleObjects>
    <oleObject progId="Equation.DSMT4" shapeId="333822" r:id="rId1"/>
    <oleObject progId="Equation.3" shapeId="333823" r:id="rId2"/>
    <oleObject progId="Equation.3" shapeId="333827" r:id="rId3"/>
    <oleObject progId="Equation.3" shapeId="333835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patras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cap</cp:lastModifiedBy>
  <cp:lastPrinted>2003-03-08T14:47:46Z</cp:lastPrinted>
  <dcterms:created xsi:type="dcterms:W3CDTF">2003-03-08T10:26:54Z</dcterms:created>
  <dcterms:modified xsi:type="dcterms:W3CDTF">2011-02-27T18:30:22Z</dcterms:modified>
  <cp:category/>
  <cp:version/>
  <cp:contentType/>
  <cp:contentStatus/>
</cp:coreProperties>
</file>