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3260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chris</author>
  </authors>
  <commentList>
    <comment ref="G16" authorId="0">
      <text>
        <r>
          <rPr>
            <b/>
            <sz val="8"/>
            <rFont val="Tahoma"/>
            <family val="0"/>
          </rPr>
          <t>chris:</t>
        </r>
        <r>
          <rPr>
            <sz val="8"/>
            <rFont val="Tahoma"/>
            <family val="0"/>
          </rPr>
          <t xml:space="preserve">
1m=1000mm</t>
        </r>
      </text>
    </comment>
  </commentList>
</comments>
</file>

<file path=xl/sharedStrings.xml><?xml version="1.0" encoding="utf-8"?>
<sst xmlns="http://schemas.openxmlformats.org/spreadsheetml/2006/main" count="58" uniqueCount="42">
  <si>
    <t xml:space="preserve">N = </t>
  </si>
  <si>
    <t xml:space="preserve">A = </t>
  </si>
  <si>
    <t xml:space="preserve">m = </t>
  </si>
  <si>
    <t xml:space="preserve">G = </t>
  </si>
  <si>
    <t xml:space="preserve">R = </t>
  </si>
  <si>
    <t>Σταθερές</t>
  </si>
  <si>
    <t>Δυνάμεις</t>
  </si>
  <si>
    <t>Τάσεις</t>
  </si>
  <si>
    <t>N</t>
  </si>
  <si>
    <t>N/mm</t>
  </si>
  <si>
    <t>mm</t>
  </si>
  <si>
    <t>σπείρες</t>
  </si>
  <si>
    <t>Mpa</t>
  </si>
  <si>
    <t>MPa</t>
  </si>
  <si>
    <t>Αλλάζουμε την αρχική διάμετρο μέχρις ότου συμπέσει με την τελική διάμετρο.</t>
  </si>
  <si>
    <t>ΠΙΝΑΚΑΣ ΥΠΟΛΟΓΙΣΜΟΥ ΕΛΑΤΗΡΙΩΝ ΜΕ ΤΗ ΒΟΗΘΕΙΑ ΤΟΥ EXCEL</t>
  </si>
  <si>
    <r>
      <t>C = D</t>
    </r>
    <r>
      <rPr>
        <i/>
        <vertAlign val="subscript"/>
        <sz val="12"/>
        <rFont val="Times New Roman"/>
        <family val="1"/>
      </rPr>
      <t>m</t>
    </r>
    <r>
      <rPr>
        <i/>
        <sz val="12"/>
        <rFont val="Times New Roman"/>
        <family val="1"/>
      </rPr>
      <t xml:space="preserve"> / d</t>
    </r>
    <r>
      <rPr>
        <i/>
        <vertAlign val="subscript"/>
        <sz val="12"/>
        <rFont val="Times New Roman"/>
        <family val="1"/>
      </rPr>
      <t>αρχική</t>
    </r>
  </si>
  <si>
    <r>
      <t>P</t>
    </r>
    <r>
      <rPr>
        <i/>
        <vertAlign val="subscript"/>
        <sz val="12"/>
        <rFont val="Times New Roman"/>
        <family val="1"/>
      </rPr>
      <t>min</t>
    </r>
    <r>
      <rPr>
        <i/>
        <sz val="12"/>
        <rFont val="Times New Roman"/>
        <family val="1"/>
      </rPr>
      <t>=</t>
    </r>
  </si>
  <si>
    <r>
      <t>P</t>
    </r>
    <r>
      <rPr>
        <i/>
        <vertAlign val="subscript"/>
        <sz val="12"/>
        <rFont val="Times New Roman"/>
        <family val="1"/>
      </rPr>
      <t>max</t>
    </r>
    <r>
      <rPr>
        <i/>
        <sz val="12"/>
        <rFont val="Times New Roman"/>
        <family val="1"/>
      </rPr>
      <t>=</t>
    </r>
  </si>
  <si>
    <r>
      <t>P</t>
    </r>
    <r>
      <rPr>
        <i/>
        <vertAlign val="subscript"/>
        <sz val="12"/>
        <rFont val="Times New Roman"/>
        <family val="1"/>
      </rPr>
      <t>m</t>
    </r>
    <r>
      <rPr>
        <i/>
        <sz val="12"/>
        <rFont val="Times New Roman"/>
        <family val="1"/>
      </rPr>
      <t>=</t>
    </r>
  </si>
  <si>
    <r>
      <t>P</t>
    </r>
    <r>
      <rPr>
        <i/>
        <vertAlign val="subscript"/>
        <sz val="12"/>
        <rFont val="Times New Roman"/>
        <family val="1"/>
      </rPr>
      <t>r</t>
    </r>
    <r>
      <rPr>
        <i/>
        <sz val="12"/>
        <rFont val="Times New Roman"/>
        <family val="1"/>
      </rPr>
      <t>=</t>
    </r>
  </si>
  <si>
    <r>
      <t>P</t>
    </r>
    <r>
      <rPr>
        <i/>
        <vertAlign val="subscript"/>
        <sz val="12"/>
        <rFont val="Times New Roman"/>
        <family val="1"/>
      </rPr>
      <t>r</t>
    </r>
    <r>
      <rPr>
        <i/>
        <sz val="12"/>
        <rFont val="Times New Roman"/>
        <family val="1"/>
      </rPr>
      <t>/P</t>
    </r>
    <r>
      <rPr>
        <i/>
        <vertAlign val="subscript"/>
        <sz val="12"/>
        <rFont val="Times New Roman"/>
        <family val="1"/>
      </rPr>
      <t>m</t>
    </r>
    <r>
      <rPr>
        <i/>
        <sz val="12"/>
        <rFont val="Times New Roman"/>
        <family val="1"/>
      </rPr>
      <t>=</t>
    </r>
  </si>
  <si>
    <r>
      <t>τ</t>
    </r>
    <r>
      <rPr>
        <i/>
        <vertAlign val="subscript"/>
        <sz val="12"/>
        <rFont val="Times New Roman"/>
        <family val="1"/>
      </rPr>
      <t>r</t>
    </r>
    <r>
      <rPr>
        <i/>
        <sz val="12"/>
        <rFont val="Times New Roman"/>
        <family val="1"/>
      </rPr>
      <t>/τ</t>
    </r>
    <r>
      <rPr>
        <i/>
        <vertAlign val="subscript"/>
        <sz val="12"/>
        <rFont val="Times New Roman"/>
        <family val="1"/>
      </rPr>
      <t>m</t>
    </r>
    <r>
      <rPr>
        <i/>
        <sz val="12"/>
        <rFont val="Times New Roman"/>
        <family val="1"/>
      </rPr>
      <t>=P</t>
    </r>
    <r>
      <rPr>
        <i/>
        <vertAlign val="subscript"/>
        <sz val="12"/>
        <rFont val="Times New Roman"/>
        <family val="1"/>
      </rPr>
      <t>r</t>
    </r>
    <r>
      <rPr>
        <i/>
        <sz val="12"/>
        <rFont val="Times New Roman"/>
        <family val="1"/>
      </rPr>
      <t>/P</t>
    </r>
    <r>
      <rPr>
        <i/>
        <vertAlign val="subscript"/>
        <sz val="12"/>
        <rFont val="Times New Roman"/>
        <family val="1"/>
      </rPr>
      <t>m</t>
    </r>
    <r>
      <rPr>
        <i/>
        <sz val="12"/>
        <rFont val="Times New Roman"/>
        <family val="1"/>
      </rPr>
      <t>=</t>
    </r>
  </si>
  <si>
    <r>
      <t>D</t>
    </r>
    <r>
      <rPr>
        <i/>
        <vertAlign val="subscript"/>
        <sz val="12"/>
        <rFont val="Times New Roman"/>
        <family val="1"/>
      </rPr>
      <t>m</t>
    </r>
    <r>
      <rPr>
        <i/>
        <sz val="12"/>
        <rFont val="Times New Roman"/>
        <family val="1"/>
      </rPr>
      <t>=</t>
    </r>
  </si>
  <si>
    <r>
      <t>S</t>
    </r>
    <r>
      <rPr>
        <i/>
        <vertAlign val="subscript"/>
        <sz val="12"/>
        <rFont val="Times New Roman"/>
        <family val="1"/>
      </rPr>
      <t>ut</t>
    </r>
    <r>
      <rPr>
        <i/>
        <sz val="12"/>
        <rFont val="Times New Roman"/>
        <family val="1"/>
      </rPr>
      <t>=A/d</t>
    </r>
    <r>
      <rPr>
        <i/>
        <vertAlign val="superscript"/>
        <sz val="12"/>
        <rFont val="Times New Roman"/>
        <family val="1"/>
      </rPr>
      <t>m</t>
    </r>
    <r>
      <rPr>
        <i/>
        <sz val="12"/>
        <rFont val="Times New Roman"/>
        <family val="1"/>
      </rPr>
      <t>=</t>
    </r>
  </si>
  <si>
    <r>
      <t>S</t>
    </r>
    <r>
      <rPr>
        <i/>
        <vertAlign val="subscript"/>
        <sz val="12"/>
        <rFont val="Times New Roman"/>
        <family val="1"/>
      </rPr>
      <t>n</t>
    </r>
    <r>
      <rPr>
        <i/>
        <sz val="12"/>
        <rFont val="Times New Roman"/>
        <family val="1"/>
      </rPr>
      <t>'  =</t>
    </r>
  </si>
  <si>
    <r>
      <t>k</t>
    </r>
    <r>
      <rPr>
        <i/>
        <vertAlign val="subscript"/>
        <sz val="12"/>
        <rFont val="Times New Roman"/>
        <family val="1"/>
      </rPr>
      <t>t</t>
    </r>
    <r>
      <rPr>
        <i/>
        <sz val="12"/>
        <rFont val="Times New Roman"/>
        <family val="1"/>
      </rPr>
      <t>=k</t>
    </r>
    <r>
      <rPr>
        <i/>
        <vertAlign val="subscript"/>
        <sz val="12"/>
        <rFont val="Times New Roman"/>
        <family val="1"/>
      </rPr>
      <t>f</t>
    </r>
    <r>
      <rPr>
        <i/>
        <sz val="12"/>
        <rFont val="Times New Roman"/>
        <family val="1"/>
      </rPr>
      <t>=</t>
    </r>
  </si>
  <si>
    <r>
      <t>S</t>
    </r>
    <r>
      <rPr>
        <i/>
        <vertAlign val="subscript"/>
        <sz val="12"/>
        <rFont val="Times New Roman"/>
        <family val="1"/>
      </rPr>
      <t>se</t>
    </r>
    <r>
      <rPr>
        <i/>
        <sz val="12"/>
        <rFont val="Times New Roman"/>
        <family val="1"/>
      </rPr>
      <t>=</t>
    </r>
  </si>
  <si>
    <r>
      <t>S</t>
    </r>
    <r>
      <rPr>
        <i/>
        <vertAlign val="subscript"/>
        <sz val="12"/>
        <rFont val="Times New Roman"/>
        <family val="1"/>
      </rPr>
      <t>y</t>
    </r>
    <r>
      <rPr>
        <i/>
        <sz val="12"/>
        <rFont val="Times New Roman"/>
        <family val="1"/>
      </rPr>
      <t>=</t>
    </r>
  </si>
  <si>
    <r>
      <t>S</t>
    </r>
    <r>
      <rPr>
        <i/>
        <vertAlign val="subscript"/>
        <sz val="12"/>
        <rFont val="Times New Roman"/>
        <family val="1"/>
      </rPr>
      <t>sy</t>
    </r>
    <r>
      <rPr>
        <i/>
        <sz val="12"/>
        <rFont val="Times New Roman"/>
        <family val="1"/>
      </rPr>
      <t>=0.577S</t>
    </r>
    <r>
      <rPr>
        <i/>
        <vertAlign val="subscript"/>
        <sz val="12"/>
        <rFont val="Times New Roman"/>
        <family val="1"/>
      </rPr>
      <t>y</t>
    </r>
  </si>
  <si>
    <r>
      <t>N</t>
    </r>
    <r>
      <rPr>
        <i/>
        <vertAlign val="subscript"/>
        <sz val="12"/>
        <rFont val="Times New Roman"/>
        <family val="1"/>
      </rPr>
      <t>t</t>
    </r>
    <r>
      <rPr>
        <i/>
        <sz val="12"/>
        <rFont val="Times New Roman"/>
        <family val="1"/>
      </rPr>
      <t>=N</t>
    </r>
    <r>
      <rPr>
        <i/>
        <vertAlign val="subscript"/>
        <sz val="12"/>
        <rFont val="Times New Roman"/>
        <family val="1"/>
      </rPr>
      <t>a</t>
    </r>
    <r>
      <rPr>
        <i/>
        <sz val="12"/>
        <rFont val="Times New Roman"/>
        <family val="1"/>
      </rPr>
      <t>+2=</t>
    </r>
  </si>
  <si>
    <r>
      <t>h</t>
    </r>
    <r>
      <rPr>
        <i/>
        <vertAlign val="subscript"/>
        <sz val="12"/>
        <rFont val="Times New Roman"/>
        <family val="1"/>
      </rPr>
      <t>s</t>
    </r>
    <r>
      <rPr>
        <i/>
        <sz val="12"/>
        <rFont val="Times New Roman"/>
        <family val="1"/>
      </rPr>
      <t>=N</t>
    </r>
    <r>
      <rPr>
        <i/>
        <vertAlign val="subscript"/>
        <sz val="12"/>
        <rFont val="Times New Roman"/>
        <family val="1"/>
      </rPr>
      <t>t</t>
    </r>
    <r>
      <rPr>
        <i/>
        <sz val="12"/>
        <rFont val="Times New Roman"/>
        <family val="1"/>
      </rPr>
      <t>d=</t>
    </r>
  </si>
  <si>
    <r>
      <t>h</t>
    </r>
    <r>
      <rPr>
        <i/>
        <vertAlign val="subscript"/>
        <sz val="12"/>
        <rFont val="Times New Roman"/>
        <family val="1"/>
      </rPr>
      <t>f</t>
    </r>
    <r>
      <rPr>
        <i/>
        <sz val="12"/>
        <rFont val="Times New Roman"/>
        <family val="1"/>
      </rPr>
      <t xml:space="preserve"> = h</t>
    </r>
    <r>
      <rPr>
        <i/>
        <vertAlign val="subscript"/>
        <sz val="12"/>
        <rFont val="Times New Roman"/>
        <family val="1"/>
      </rPr>
      <t>s</t>
    </r>
    <r>
      <rPr>
        <i/>
        <sz val="12"/>
        <rFont val="Times New Roman"/>
        <family val="1"/>
      </rPr>
      <t>+δ</t>
    </r>
    <r>
      <rPr>
        <i/>
        <vertAlign val="subscript"/>
        <sz val="12"/>
        <rFont val="Times New Roman"/>
        <family val="1"/>
      </rPr>
      <t>s</t>
    </r>
  </si>
  <si>
    <r>
      <t>C</t>
    </r>
    <r>
      <rPr>
        <i/>
        <vertAlign val="subscript"/>
        <sz val="12"/>
        <rFont val="Times New Roman"/>
        <family val="1"/>
      </rPr>
      <t>R</t>
    </r>
    <r>
      <rPr>
        <i/>
        <sz val="12"/>
        <rFont val="Times New Roman"/>
        <family val="1"/>
      </rPr>
      <t xml:space="preserve">= </t>
    </r>
  </si>
  <si>
    <t>cps</t>
  </si>
  <si>
    <t>rad/s</t>
  </si>
  <si>
    <t xml:space="preserve">dαρχ = </t>
  </si>
  <si>
    <r>
      <t>f</t>
    </r>
    <r>
      <rPr>
        <i/>
        <vertAlign val="subscript"/>
        <sz val="12"/>
        <rFont val="Times New Roman"/>
        <family val="1"/>
      </rPr>
      <t xml:space="preserve">n </t>
    </r>
    <r>
      <rPr>
        <i/>
        <sz val="12"/>
        <rFont val="Times New Roman"/>
        <family val="1"/>
      </rPr>
      <t xml:space="preserve">= </t>
    </r>
  </si>
  <si>
    <r>
      <t>ω</t>
    </r>
    <r>
      <rPr>
        <i/>
        <vertAlign val="subscript"/>
        <sz val="12"/>
        <rFont val="Times New Roman"/>
        <family val="1"/>
      </rPr>
      <t>n</t>
    </r>
    <r>
      <rPr>
        <i/>
        <sz val="12"/>
        <rFont val="Times New Roman"/>
        <family val="1"/>
      </rPr>
      <t xml:space="preserve"> = </t>
    </r>
  </si>
  <si>
    <r>
      <t>δ</t>
    </r>
    <r>
      <rPr>
        <i/>
        <vertAlign val="subscript"/>
        <sz val="12"/>
        <rFont val="Times New Roman"/>
        <family val="1"/>
      </rPr>
      <t>s</t>
    </r>
    <r>
      <rPr>
        <i/>
        <sz val="12"/>
        <rFont val="Times New Roman"/>
        <family val="1"/>
      </rPr>
      <t>=1.20P/k=</t>
    </r>
  </si>
  <si>
    <r>
      <t>k=mω</t>
    </r>
    <r>
      <rPr>
        <i/>
        <vertAlign val="subscript"/>
        <sz val="12"/>
        <rFont val="Times New Roman"/>
        <family val="1"/>
      </rPr>
      <t>n</t>
    </r>
    <r>
      <rPr>
        <i/>
        <vertAlign val="superscript"/>
        <sz val="12"/>
        <rFont val="Times New Roman"/>
        <family val="1"/>
      </rPr>
      <t>2</t>
    </r>
  </si>
  <si>
    <t>Υλικό: Chrome-Silicon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</si>
</sst>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.##0"/>
    <numFmt numFmtId="166" formatCode="0.0"/>
    <numFmt numFmtId="167" formatCode="#.##0.00000"/>
    <numFmt numFmtId="168" formatCode="0.00000"/>
    <numFmt numFmtId="169" formatCode="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46">
    <font>
      <sz val="10"/>
      <name val="Arial"/>
      <family val="0"/>
    </font>
    <font>
      <i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Times New Roman"/>
      <family val="1"/>
    </font>
    <font>
      <i/>
      <vertAlign val="subscript"/>
      <sz val="12"/>
      <name val="Times New Roman"/>
      <family val="1"/>
    </font>
    <font>
      <i/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8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horizontal="right" vertical="center"/>
    </xf>
    <xf numFmtId="2" fontId="8" fillId="0" borderId="0" xfId="0" applyNumberFormat="1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Continuous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3.emf" /><Relationship Id="rId8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4">
      <selection activeCell="L14" sqref="L14"/>
    </sheetView>
  </sheetViews>
  <sheetFormatPr defaultColWidth="9.140625" defaultRowHeight="15" customHeight="1"/>
  <cols>
    <col min="1" max="1" width="3.7109375" style="3" customWidth="1"/>
    <col min="2" max="2" width="19.421875" style="1" customWidth="1"/>
    <col min="3" max="3" width="9.7109375" style="6" customWidth="1"/>
    <col min="4" max="4" width="6.421875" style="1" customWidth="1"/>
    <col min="5" max="5" width="3.7109375" style="1" customWidth="1"/>
    <col min="6" max="6" width="21.7109375" style="1" customWidth="1"/>
    <col min="7" max="7" width="7.8515625" style="3" customWidth="1"/>
    <col min="8" max="8" width="9.140625" style="1" customWidth="1"/>
    <col min="9" max="9" width="3.7109375" style="3" customWidth="1"/>
    <col min="10" max="10" width="12.421875" style="4" customWidth="1"/>
    <col min="11" max="11" width="3.421875" style="3" customWidth="1"/>
    <col min="12" max="12" width="17.8515625" style="3" customWidth="1"/>
    <col min="13" max="13" width="10.57421875" style="3" customWidth="1"/>
    <col min="14" max="14" width="9.140625" style="3" customWidth="1"/>
    <col min="15" max="15" width="3.8515625" style="3" customWidth="1"/>
    <col min="16" max="16" width="24.00390625" style="3" customWidth="1"/>
    <col min="17" max="18" width="9.140625" style="3" customWidth="1"/>
    <col min="19" max="19" width="4.00390625" style="3" customWidth="1"/>
    <col min="20" max="16384" width="9.140625" style="3" customWidth="1"/>
  </cols>
  <sheetData>
    <row r="1" spans="1:10" ht="15" customHeight="1">
      <c r="A1" s="19"/>
      <c r="B1" s="19"/>
      <c r="C1" s="19"/>
      <c r="D1" s="19"/>
      <c r="E1" s="19"/>
      <c r="F1" s="19"/>
      <c r="G1" s="19"/>
      <c r="H1" s="19"/>
      <c r="I1" s="19"/>
      <c r="J1" s="3"/>
    </row>
    <row r="2" spans="1:10" ht="15.75" customHeight="1">
      <c r="A2" s="19"/>
      <c r="B2" s="2" t="s">
        <v>15</v>
      </c>
      <c r="C2" s="2"/>
      <c r="D2" s="2"/>
      <c r="E2" s="2"/>
      <c r="F2" s="2"/>
      <c r="G2" s="2"/>
      <c r="H2" s="2"/>
      <c r="I2" s="19"/>
      <c r="J2" s="3"/>
    </row>
    <row r="3" spans="1:10" ht="15.75" customHeight="1">
      <c r="A3" s="19"/>
      <c r="B3" s="20"/>
      <c r="C3" s="20"/>
      <c r="D3" s="20"/>
      <c r="E3" s="20"/>
      <c r="F3" s="20"/>
      <c r="G3" s="20"/>
      <c r="H3" s="20"/>
      <c r="I3" s="19"/>
      <c r="J3" s="3"/>
    </row>
    <row r="4" spans="1:10" ht="15.75" customHeight="1">
      <c r="A4" s="19"/>
      <c r="B4" s="5" t="s">
        <v>5</v>
      </c>
      <c r="E4" s="21"/>
      <c r="F4" s="5" t="s">
        <v>6</v>
      </c>
      <c r="I4" s="19"/>
      <c r="J4" s="3"/>
    </row>
    <row r="5" spans="1:10" ht="18.75">
      <c r="A5" s="19"/>
      <c r="C5" s="7"/>
      <c r="E5" s="21"/>
      <c r="F5" s="1" t="s">
        <v>17</v>
      </c>
      <c r="G5" s="8">
        <v>770</v>
      </c>
      <c r="H5" s="1" t="s">
        <v>8</v>
      </c>
      <c r="I5" s="19"/>
      <c r="J5" s="3"/>
    </row>
    <row r="6" spans="1:10" ht="18.75">
      <c r="A6" s="19"/>
      <c r="B6" s="1" t="s">
        <v>0</v>
      </c>
      <c r="C6" s="15">
        <v>1.61</v>
      </c>
      <c r="E6" s="21"/>
      <c r="F6" s="1" t="s">
        <v>18</v>
      </c>
      <c r="G6" s="8">
        <v>1140</v>
      </c>
      <c r="H6" s="1" t="s">
        <v>8</v>
      </c>
      <c r="I6" s="19"/>
      <c r="J6" s="3"/>
    </row>
    <row r="7" spans="1:10" ht="18.75">
      <c r="A7" s="19"/>
      <c r="B7" s="1" t="s">
        <v>23</v>
      </c>
      <c r="C7" s="15">
        <f>C9*C25</f>
        <v>63</v>
      </c>
      <c r="D7" s="1" t="s">
        <v>10</v>
      </c>
      <c r="E7" s="21"/>
      <c r="F7" s="1" t="s">
        <v>19</v>
      </c>
      <c r="G7" s="8">
        <f>(G5+G6)/2</f>
        <v>955</v>
      </c>
      <c r="H7" s="1" t="s">
        <v>8</v>
      </c>
      <c r="I7" s="19"/>
      <c r="J7" s="3"/>
    </row>
    <row r="8" spans="1:10" ht="18.75">
      <c r="A8" s="19"/>
      <c r="C8" s="15"/>
      <c r="E8" s="21"/>
      <c r="F8" s="1" t="s">
        <v>20</v>
      </c>
      <c r="G8" s="8">
        <f>(G6-G5)/2</f>
        <v>185</v>
      </c>
      <c r="H8" s="11" t="s">
        <v>8</v>
      </c>
      <c r="I8" s="19"/>
      <c r="J8" s="3"/>
    </row>
    <row r="9" spans="1:10" ht="18.75">
      <c r="A9" s="19"/>
      <c r="B9" s="1" t="s">
        <v>16</v>
      </c>
      <c r="C9" s="15">
        <v>7</v>
      </c>
      <c r="E9" s="21"/>
      <c r="F9" s="1" t="s">
        <v>21</v>
      </c>
      <c r="G9" s="4">
        <f>G8/G7</f>
        <v>0.193717277486911</v>
      </c>
      <c r="I9" s="19"/>
      <c r="J9" s="3"/>
    </row>
    <row r="10" spans="1:10" ht="15.75" customHeight="1">
      <c r="A10" s="19"/>
      <c r="E10" s="21"/>
      <c r="I10" s="19"/>
      <c r="J10" s="3"/>
    </row>
    <row r="11" spans="1:10" ht="15.75" customHeight="1">
      <c r="A11" s="19"/>
      <c r="B11" s="23" t="s">
        <v>41</v>
      </c>
      <c r="C11" s="24"/>
      <c r="D11" s="23"/>
      <c r="E11" s="21"/>
      <c r="F11" s="5" t="s">
        <v>7</v>
      </c>
      <c r="I11" s="19"/>
      <c r="J11" s="3"/>
    </row>
    <row r="12" spans="1:10" ht="18.75">
      <c r="A12" s="19"/>
      <c r="B12" s="1" t="s">
        <v>1</v>
      </c>
      <c r="C12" s="10">
        <v>2000</v>
      </c>
      <c r="D12" s="1" t="s">
        <v>12</v>
      </c>
      <c r="E12" s="21"/>
      <c r="F12" s="1" t="s">
        <v>22</v>
      </c>
      <c r="G12" s="4">
        <f>G9</f>
        <v>0.193717277486911</v>
      </c>
      <c r="I12" s="19"/>
      <c r="J12" s="3"/>
    </row>
    <row r="13" spans="1:10" ht="54" customHeight="1">
      <c r="A13" s="19"/>
      <c r="B13" s="1" t="s">
        <v>2</v>
      </c>
      <c r="C13" s="9">
        <v>0.112</v>
      </c>
      <c r="E13" s="21"/>
      <c r="G13" s="8">
        <f>(C21/C6)/(G12*((2*C21-C19)/C19)+1)</f>
        <v>254.65169124962378</v>
      </c>
      <c r="H13" s="1" t="s">
        <v>13</v>
      </c>
      <c r="I13" s="19"/>
      <c r="J13" s="3"/>
    </row>
    <row r="14" spans="1:10" ht="18.75">
      <c r="A14" s="19"/>
      <c r="B14" s="1" t="s">
        <v>24</v>
      </c>
      <c r="C14" s="10">
        <f>C12/C25^C13</f>
        <v>1563.7050351705207</v>
      </c>
      <c r="D14" s="1" t="s">
        <v>13</v>
      </c>
      <c r="E14" s="21"/>
      <c r="F14" s="1" t="s">
        <v>37</v>
      </c>
      <c r="G14" s="3">
        <v>120</v>
      </c>
      <c r="H14" s="3" t="s">
        <v>34</v>
      </c>
      <c r="I14" s="19"/>
      <c r="J14" s="3"/>
    </row>
    <row r="15" spans="1:10" ht="18.75">
      <c r="A15" s="19"/>
      <c r="B15" s="1" t="s">
        <v>25</v>
      </c>
      <c r="C15" s="10">
        <v>465</v>
      </c>
      <c r="D15" s="1" t="s">
        <v>13</v>
      </c>
      <c r="E15" s="21"/>
      <c r="F15" s="1" t="s">
        <v>38</v>
      </c>
      <c r="G15" s="16">
        <f>G14*2*PI()/60</f>
        <v>12.56637061435917</v>
      </c>
      <c r="H15" s="1" t="s">
        <v>35</v>
      </c>
      <c r="I15" s="19"/>
      <c r="J15" s="3"/>
    </row>
    <row r="16" spans="1:10" ht="30.75" customHeight="1">
      <c r="A16" s="19"/>
      <c r="B16" s="3"/>
      <c r="C16" s="9">
        <f>(4*C9-1)/(4*C9-4)+0.615/C9</f>
        <v>1.2128571428571429</v>
      </c>
      <c r="D16" s="3"/>
      <c r="E16" s="21"/>
      <c r="F16" s="1" t="s">
        <v>40</v>
      </c>
      <c r="G16" s="4">
        <f>G7/9.81*G15^2/1000</f>
        <v>15.372839474887394</v>
      </c>
      <c r="H16" s="1" t="s">
        <v>9</v>
      </c>
      <c r="I16" s="19"/>
      <c r="J16" s="3"/>
    </row>
    <row r="17" spans="1:10" ht="15.75" customHeight="1">
      <c r="A17" s="19"/>
      <c r="B17" s="1" t="s">
        <v>26</v>
      </c>
      <c r="C17" s="9">
        <f>C16</f>
        <v>1.2128571428571429</v>
      </c>
      <c r="E17" s="21"/>
      <c r="F17" s="1" t="s">
        <v>3</v>
      </c>
      <c r="G17" s="3">
        <f>0.8*10^5</f>
        <v>80000</v>
      </c>
      <c r="H17" s="1" t="s">
        <v>13</v>
      </c>
      <c r="I17" s="19"/>
      <c r="J17" s="3"/>
    </row>
    <row r="18" spans="1:10" ht="33.75" customHeight="1">
      <c r="A18" s="19"/>
      <c r="B18" s="1" t="s">
        <v>33</v>
      </c>
      <c r="C18" s="9">
        <v>0.81</v>
      </c>
      <c r="E18" s="21"/>
      <c r="F18" s="1" t="s">
        <v>4</v>
      </c>
      <c r="G18" s="16">
        <f>C7/2</f>
        <v>31.5</v>
      </c>
      <c r="H18" s="1" t="s">
        <v>10</v>
      </c>
      <c r="I18" s="19"/>
      <c r="J18" s="3"/>
    </row>
    <row r="19" spans="1:10" ht="30" customHeight="1">
      <c r="A19" s="19"/>
      <c r="B19" s="1" t="s">
        <v>27</v>
      </c>
      <c r="C19" s="10">
        <f>C18/C17*C15</f>
        <v>310.54770318021207</v>
      </c>
      <c r="D19" s="1" t="s">
        <v>13</v>
      </c>
      <c r="E19" s="21"/>
      <c r="G19" s="16">
        <f>(G17*G25^4)/(64*G16*G18^3)</f>
        <v>17.101471537984413</v>
      </c>
      <c r="H19" s="1" t="s">
        <v>11</v>
      </c>
      <c r="I19" s="19"/>
      <c r="J19" s="3"/>
    </row>
    <row r="20" spans="1:10" ht="18">
      <c r="A20" s="19"/>
      <c r="B20" s="1" t="s">
        <v>28</v>
      </c>
      <c r="C20" s="10">
        <f>0.75*C14</f>
        <v>1172.7787763778906</v>
      </c>
      <c r="D20" s="1" t="s">
        <v>13</v>
      </c>
      <c r="E20" s="21"/>
      <c r="F20" s="1" t="s">
        <v>30</v>
      </c>
      <c r="G20" s="16">
        <f>G19+2</f>
        <v>19.101471537984413</v>
      </c>
      <c r="H20" s="1" t="s">
        <v>11</v>
      </c>
      <c r="I20" s="19"/>
      <c r="J20" s="3"/>
    </row>
    <row r="21" spans="1:10" ht="18">
      <c r="A21" s="19"/>
      <c r="B21" s="1" t="s">
        <v>29</v>
      </c>
      <c r="C21" s="10">
        <f>0.577*C20</f>
        <v>676.6933539700428</v>
      </c>
      <c r="D21" s="1" t="s">
        <v>13</v>
      </c>
      <c r="E21" s="21"/>
      <c r="F21" s="1" t="s">
        <v>31</v>
      </c>
      <c r="G21" s="16">
        <f>G20*C25</f>
        <v>171.91324384185972</v>
      </c>
      <c r="H21" s="1" t="s">
        <v>10</v>
      </c>
      <c r="I21" s="19"/>
      <c r="J21" s="3"/>
    </row>
    <row r="22" spans="1:10" ht="18">
      <c r="A22" s="19"/>
      <c r="C22" s="3"/>
      <c r="D22" s="3"/>
      <c r="E22" s="21"/>
      <c r="F22" s="1" t="s">
        <v>39</v>
      </c>
      <c r="G22" s="16">
        <f>1.2*G6/G16</f>
        <v>88.98811454023985</v>
      </c>
      <c r="H22" s="1" t="s">
        <v>10</v>
      </c>
      <c r="I22" s="19"/>
      <c r="J22" s="3"/>
    </row>
    <row r="23" spans="1:10" ht="18">
      <c r="A23" s="19"/>
      <c r="B23" s="2"/>
      <c r="C23" s="12"/>
      <c r="D23" s="13"/>
      <c r="E23" s="21"/>
      <c r="F23" s="1" t="s">
        <v>32</v>
      </c>
      <c r="G23" s="16">
        <f>G21+G22</f>
        <v>260.9013583820996</v>
      </c>
      <c r="H23" s="1" t="s">
        <v>10</v>
      </c>
      <c r="I23" s="19"/>
      <c r="J23" s="3"/>
    </row>
    <row r="24" spans="1:10" ht="23.25" customHeight="1">
      <c r="A24" s="19"/>
      <c r="B24" s="2" t="s">
        <v>14</v>
      </c>
      <c r="C24" s="12"/>
      <c r="D24" s="13"/>
      <c r="E24" s="22"/>
      <c r="F24" s="13"/>
      <c r="G24" s="14"/>
      <c r="H24" s="13"/>
      <c r="I24" s="19"/>
      <c r="J24" s="3"/>
    </row>
    <row r="25" spans="1:10" ht="23.25" customHeight="1">
      <c r="A25" s="19"/>
      <c r="B25" s="5" t="s">
        <v>36</v>
      </c>
      <c r="C25" s="17">
        <v>9</v>
      </c>
      <c r="D25" s="1" t="s">
        <v>10</v>
      </c>
      <c r="E25" s="21"/>
      <c r="F25" s="5"/>
      <c r="G25" s="18">
        <f>SQRT(((8*G7*C9*C17)/(PI()*G13)))</f>
        <v>9.004348712627534</v>
      </c>
      <c r="H25" s="1" t="s">
        <v>10</v>
      </c>
      <c r="I25" s="19"/>
      <c r="J25" s="3"/>
    </row>
    <row r="26" spans="1:10" ht="15" customHeight="1">
      <c r="A26" s="19"/>
      <c r="B26" s="19"/>
      <c r="C26" s="19"/>
      <c r="D26" s="19"/>
      <c r="E26" s="21"/>
      <c r="F26" s="21"/>
      <c r="G26" s="19"/>
      <c r="H26" s="21"/>
      <c r="I26" s="19"/>
      <c r="J26" s="3"/>
    </row>
    <row r="27" spans="2:10" ht="15" customHeight="1">
      <c r="B27" s="3"/>
      <c r="C27" s="3"/>
      <c r="D27" s="3"/>
      <c r="E27" s="3"/>
      <c r="F27" s="3"/>
      <c r="H27" s="3"/>
      <c r="J27" s="3"/>
    </row>
    <row r="28" spans="2:10" ht="15" customHeight="1">
      <c r="B28" s="3"/>
      <c r="C28" s="3"/>
      <c r="D28" s="3"/>
      <c r="E28" s="3"/>
      <c r="F28" s="3"/>
      <c r="H28" s="3"/>
      <c r="J28" s="3"/>
    </row>
    <row r="29" spans="2:10" ht="15" customHeight="1">
      <c r="B29" s="3"/>
      <c r="C29" s="3"/>
      <c r="D29" s="3"/>
      <c r="E29" s="3"/>
      <c r="F29" s="3"/>
      <c r="H29" s="3"/>
      <c r="J29" s="3"/>
    </row>
    <row r="30" spans="2:10" ht="15" customHeight="1">
      <c r="B30" s="3"/>
      <c r="C30" s="3"/>
      <c r="D30" s="3"/>
      <c r="E30" s="3"/>
      <c r="F30" s="3"/>
      <c r="H30" s="3"/>
      <c r="J30" s="3"/>
    </row>
    <row r="31" spans="2:10" ht="15" customHeight="1">
      <c r="B31" s="3"/>
      <c r="C31" s="3"/>
      <c r="D31" s="3"/>
      <c r="E31" s="3"/>
      <c r="F31" s="3"/>
      <c r="H31" s="3"/>
      <c r="J31" s="3"/>
    </row>
  </sheetData>
  <sheetProtection/>
  <printOptions/>
  <pageMargins left="0.75" right="0.75" top="1" bottom="1" header="0.5" footer="0.5"/>
  <pageSetup horizontalDpi="600" verticalDpi="600" orientation="portrait" paperSize="9" r:id="rId11"/>
  <legacyDrawing r:id="rId10"/>
  <oleObjects>
    <oleObject progId="Equation.DSMT4" shapeId="4061607" r:id="rId2"/>
    <oleObject progId="Equation.3" shapeId="4142573" r:id="rId3"/>
    <oleObject progId="Equation.3" shapeId="4162468" r:id="rId4"/>
    <oleObject progId="Equation.3" shapeId="4285447" r:id="rId5"/>
    <oleObject progId="Equation.DSMT4" shapeId="248039" r:id="rId6"/>
    <oleObject progId="Equation.3" shapeId="248040" r:id="rId7"/>
    <oleObject progId="Equation.3" shapeId="248044" r:id="rId8"/>
    <oleObject progId="Equation.3" shapeId="264467" r:id="rId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patras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cap</cp:lastModifiedBy>
  <cp:lastPrinted>2003-03-08T14:47:46Z</cp:lastPrinted>
  <dcterms:created xsi:type="dcterms:W3CDTF">2003-03-08T10:26:54Z</dcterms:created>
  <dcterms:modified xsi:type="dcterms:W3CDTF">2011-02-27T18:20:47Z</dcterms:modified>
  <cp:category/>
  <cp:version/>
  <cp:contentType/>
  <cp:contentStatus/>
</cp:coreProperties>
</file>