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_File transfer\Courses\Βελτιστοποίηση και Εφαρμογές\"/>
    </mc:Choice>
  </mc:AlternateContent>
  <xr:revisionPtr revIDLastSave="0" documentId="13_ncr:1_{54140A47-00A7-40E0-B815-AD548BACA96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nswer Report 1" sheetId="5" r:id="rId1"/>
    <sheet name="Φύλλο 1" sheetId="1" r:id="rId2"/>
    <sheet name="Φύλλο 2" sheetId="2" r:id="rId3"/>
    <sheet name="Φύλλο 3" sheetId="3" r:id="rId4"/>
    <sheet name="Φύλλο 4" sheetId="4" r:id="rId5"/>
  </sheets>
  <definedNames>
    <definedName name="solver_adj" localSheetId="1" hidden="1">'Φύλλο 1'!$C$45:$D$45</definedName>
    <definedName name="solver_adj" localSheetId="2" hidden="1">'Φύλλο 2'!#REF!</definedName>
    <definedName name="solver_adj" localSheetId="3" hidden="1">'Φύλλο 3'!#REF!</definedName>
    <definedName name="solver_adj" localSheetId="4" hidden="1">'Φύλλο 4'!#REF!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eng" localSheetId="1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itr" localSheetId="1" hidden="1">100</definedName>
    <definedName name="solver_itr" localSheetId="2" hidden="1">100</definedName>
    <definedName name="solver_itr" localSheetId="3" hidden="1">100</definedName>
    <definedName name="solver_itr" localSheetId="4" hidden="1">100</definedName>
    <definedName name="solver_lhs1" localSheetId="1" hidden="1">'Φύλλο 1'!$E$46:$E$48</definedName>
    <definedName name="solver_lhs1" localSheetId="2" hidden="1">'Φύλλο 2'!#REF!</definedName>
    <definedName name="solver_lhs1" localSheetId="3" hidden="1">'Φύλλο 3'!#REF!</definedName>
    <definedName name="solver_lhs1" localSheetId="4" hidden="1">'Φύλλο 4'!#REF!</definedName>
    <definedName name="solver_lhs2" localSheetId="1" hidden="1">'Φύλλο 1'!$E$46:$E$48</definedName>
    <definedName name="solver_lhs2" localSheetId="2" hidden="1">'Φύλλο 2'!#REF!</definedName>
    <definedName name="solver_lhs2" localSheetId="4" hidden="1">'Φύλλο 4'!#REF!</definedName>
    <definedName name="solver_lin" localSheetId="1" hidden="1">2</definedName>
    <definedName name="solver_lin" localSheetId="2" hidden="1">2</definedName>
    <definedName name="solver_lin" localSheetId="3" hidden="1">2</definedName>
    <definedName name="solver_lin" localSheetId="4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eg" localSheetId="2" hidden="1">2</definedName>
    <definedName name="solver_neg" localSheetId="3" hidden="1">2</definedName>
    <definedName name="solver_neg" localSheetId="4" hidden="1">2</definedName>
    <definedName name="solver_nod" localSheetId="1" hidden="1">2147483647</definedName>
    <definedName name="solver_num" localSheetId="1" hidden="1">2</definedName>
    <definedName name="solver_num" localSheetId="2" hidden="1">2</definedName>
    <definedName name="solver_num" localSheetId="3" hidden="1">1</definedName>
    <definedName name="solver_num" localSheetId="4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opt" localSheetId="1" hidden="1">'Φύλλο 1'!$E$49</definedName>
    <definedName name="solver_opt" localSheetId="2" hidden="1">'Φύλλο 2'!#REF!</definedName>
    <definedName name="solver_opt" localSheetId="3" hidden="1">'Φύλλο 3'!#REF!</definedName>
    <definedName name="solver_opt" localSheetId="4" hidden="1">'Φύλλο 4'!#REF!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rbv" localSheetId="1" hidden="1">1</definedName>
    <definedName name="solver_rel1" localSheetId="1" hidden="1">3</definedName>
    <definedName name="solver_rel1" localSheetId="2" hidden="1">5</definedName>
    <definedName name="solver_rel1" localSheetId="3" hidden="1">1</definedName>
    <definedName name="solver_rel1" localSheetId="4" hidden="1">1</definedName>
    <definedName name="solver_rel2" localSheetId="1" hidden="1">1</definedName>
    <definedName name="solver_rel2" localSheetId="2" hidden="1">2</definedName>
    <definedName name="solver_rel2" localSheetId="4" hidden="1">1</definedName>
    <definedName name="solver_rhs1" localSheetId="1" hidden="1">0</definedName>
    <definedName name="solver_rhs1" localSheetId="2" hidden="1">binary</definedName>
    <definedName name="solver_rhs1" localSheetId="3" hidden="1">'Φύλλο 3'!#REF!</definedName>
    <definedName name="solver_rhs1" localSheetId="4" hidden="1">'Φύλλο 4'!#REF!</definedName>
    <definedName name="solver_rhs2" localSheetId="1" hidden="1">'Φύλλο 1'!$G$46:$G$48</definedName>
    <definedName name="solver_rhs2" localSheetId="2" hidden="1">'Φύλλο 2'!#REF!</definedName>
    <definedName name="solver_rhs2" localSheetId="4" hidden="1">'Φύλλο 4'!#REF!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cl" localSheetId="2" hidden="1">2</definedName>
    <definedName name="solver_scl" localSheetId="3" hidden="1">2</definedName>
    <definedName name="solver_scl" localSheetId="4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sz" localSheetId="1" hidden="1">100</definedName>
    <definedName name="solver_tim" localSheetId="1" hidden="1">100</definedName>
    <definedName name="solver_tim" localSheetId="2" hidden="1">100</definedName>
    <definedName name="solver_tim" localSheetId="3" hidden="1">100</definedName>
    <definedName name="solver_tim" localSheetId="4" hidden="1">100</definedName>
    <definedName name="solver_tol" localSheetId="1" hidden="1">0.05</definedName>
    <definedName name="solver_tol" localSheetId="2" hidden="1">0.05</definedName>
    <definedName name="solver_tol" localSheetId="3" hidden="1">0.05</definedName>
    <definedName name="solver_tol" localSheetId="4" hidden="1">0.05</definedName>
    <definedName name="solver_typ" localSheetId="1" hidden="1">1</definedName>
    <definedName name="solver_typ" localSheetId="2" hidden="1">2</definedName>
    <definedName name="solver_typ" localSheetId="3" hidden="1">1</definedName>
    <definedName name="solver_typ" localSheetId="4" hidden="1">1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E54" i="1" l="1"/>
  <c r="E55" i="1"/>
  <c r="E53" i="1"/>
  <c r="E56" i="1"/>
  <c r="E47" i="1"/>
  <c r="E48" i="1"/>
  <c r="E46" i="1"/>
  <c r="E49" i="1"/>
  <c r="R48" i="1" l="1"/>
  <c r="R54" i="1" s="1"/>
  <c r="Q48" i="1"/>
  <c r="Q54" i="1" s="1"/>
  <c r="P48" i="1"/>
  <c r="O48" i="1"/>
  <c r="O54" i="1" s="1"/>
  <c r="N48" i="1"/>
  <c r="N54" i="1" s="1"/>
  <c r="M48" i="1"/>
  <c r="M54" i="1" s="1"/>
  <c r="L48" i="1"/>
  <c r="L54" i="1" s="1"/>
  <c r="K48" i="1"/>
  <c r="K54" i="1" s="1"/>
  <c r="R47" i="1"/>
  <c r="R53" i="1" s="1"/>
  <c r="Q47" i="1"/>
  <c r="Q53" i="1" s="1"/>
  <c r="P47" i="1"/>
  <c r="O47" i="1"/>
  <c r="O53" i="1" s="1"/>
  <c r="N47" i="1"/>
  <c r="N53" i="1" s="1"/>
  <c r="M47" i="1"/>
  <c r="M53" i="1" s="1"/>
  <c r="L47" i="1"/>
  <c r="L53" i="1" s="1"/>
  <c r="K47" i="1"/>
  <c r="K53" i="1" s="1"/>
  <c r="R43" i="1"/>
  <c r="R49" i="1" s="1"/>
  <c r="Q43" i="1"/>
  <c r="Q49" i="1" s="1"/>
  <c r="P49" i="1" s="1"/>
  <c r="P43" i="1"/>
  <c r="O43" i="1"/>
  <c r="N43" i="1"/>
  <c r="M43" i="1"/>
  <c r="L43" i="1"/>
  <c r="K43" i="1"/>
  <c r="K49" i="1" s="1"/>
  <c r="H26" i="1"/>
  <c r="H33" i="1" s="1"/>
  <c r="G26" i="1"/>
  <c r="F26" i="1"/>
  <c r="E26" i="1"/>
  <c r="D26" i="1"/>
  <c r="D33" i="1" s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F30" i="1" s="1"/>
  <c r="E23" i="1"/>
  <c r="D23" i="1"/>
  <c r="C23" i="1"/>
  <c r="E10" i="1"/>
  <c r="N9" i="1"/>
  <c r="E9" i="1"/>
  <c r="N8" i="1"/>
  <c r="E8" i="1"/>
  <c r="N7" i="1"/>
  <c r="E7" i="1"/>
  <c r="H30" i="1" l="1"/>
  <c r="O49" i="1"/>
  <c r="E30" i="1"/>
  <c r="C33" i="1"/>
  <c r="G33" i="1"/>
  <c r="P53" i="1"/>
  <c r="P54" i="1"/>
  <c r="F32" i="1"/>
  <c r="G30" i="1"/>
  <c r="C32" i="1"/>
  <c r="H31" i="1" s="1"/>
  <c r="G31" i="1" s="1"/>
  <c r="F31" i="1" s="1"/>
  <c r="E31" i="1" s="1"/>
  <c r="D31" i="1" s="1"/>
  <c r="C31" i="1" s="1"/>
  <c r="E33" i="1"/>
  <c r="L49" i="1"/>
  <c r="K55" i="1" s="1"/>
  <c r="E32" i="1"/>
  <c r="D30" i="1"/>
  <c r="C30" i="1" s="1"/>
  <c r="D32" i="1"/>
  <c r="H32" i="1"/>
  <c r="F33" i="1"/>
  <c r="M49" i="1"/>
  <c r="N49" i="1"/>
  <c r="G32" i="1"/>
  <c r="O55" i="1" l="1"/>
  <c r="R55" i="1"/>
  <c r="Q55" i="1"/>
  <c r="P55" i="1" s="1"/>
  <c r="M55" i="1"/>
  <c r="L55" i="1" s="1"/>
  <c r="N55" i="1"/>
</calcChain>
</file>

<file path=xl/sharedStrings.xml><?xml version="1.0" encoding="utf-8"?>
<sst xmlns="http://schemas.openxmlformats.org/spreadsheetml/2006/main" count="215" uniqueCount="104">
  <si>
    <t>x1</t>
  </si>
  <si>
    <t>x2</t>
  </si>
  <si>
    <t>&lt;=</t>
  </si>
  <si>
    <t>max</t>
  </si>
  <si>
    <t>Αρχικό πρόβλημα</t>
  </si>
  <si>
    <t>Δυικό πρόβλημα</t>
  </si>
  <si>
    <t>y1</t>
  </si>
  <si>
    <t>y2</t>
  </si>
  <si>
    <t>y3</t>
  </si>
  <si>
    <t>&gt;=</t>
  </si>
  <si>
    <t>min</t>
  </si>
  <si>
    <t>Α</t>
  </si>
  <si>
    <t>Β</t>
  </si>
  <si>
    <t>Γ</t>
  </si>
  <si>
    <t>s1</t>
  </si>
  <si>
    <t>s2</t>
  </si>
  <si>
    <t>s3</t>
  </si>
  <si>
    <t>Γραμμή</t>
  </si>
  <si>
    <t>Εφαρμογή μεθόδου Simplex</t>
  </si>
  <si>
    <t>Δ</t>
  </si>
  <si>
    <t>Α΄</t>
  </si>
  <si>
    <t>Β΄</t>
  </si>
  <si>
    <t>Γ΄</t>
  </si>
  <si>
    <t>Δ΄</t>
  </si>
  <si>
    <t>Α΄΄</t>
  </si>
  <si>
    <t>Β΄΄</t>
  </si>
  <si>
    <t>Γ΄΄</t>
  </si>
  <si>
    <t>Δ΄΄</t>
  </si>
  <si>
    <t>Μηχανή Ι</t>
  </si>
  <si>
    <t>Μηχανή ΙΙ</t>
  </si>
  <si>
    <t>Μηχανή ΙΙΙ</t>
  </si>
  <si>
    <t>Δυικές τιμές για τις μηχανές:</t>
  </si>
  <si>
    <t>Ι</t>
  </si>
  <si>
    <t>ΙΙ</t>
  </si>
  <si>
    <t>ΙΙΙ</t>
  </si>
  <si>
    <t>Αυτό σημαίνει π.χ., ότι μια έξτρα (λιγότερη) ώρα χρήσης</t>
  </si>
  <si>
    <t>Μηχανή</t>
  </si>
  <si>
    <t>x1, x2 &gt;= 0</t>
  </si>
  <si>
    <t>y1, y2, y3 &gt;= 0</t>
  </si>
  <si>
    <t>Δεν υπάρχει κανένα αρνητικό διαφυγόν κέρδος για να ξεκινήσουμε</t>
  </si>
  <si>
    <t>a1</t>
  </si>
  <si>
    <t>a2</t>
  </si>
  <si>
    <t>Θ = -Ζ</t>
  </si>
  <si>
    <t>Min Z</t>
  </si>
  <si>
    <t>&lt; = &gt;</t>
  </si>
  <si>
    <t>Max Θ</t>
  </si>
  <si>
    <t>Θ = -1360</t>
  </si>
  <si>
    <t>Ζ = 1360</t>
  </si>
  <si>
    <t>Κέρδος</t>
  </si>
  <si>
    <t>της μηχανής Ι θα αύξανε (μείωνε) το κέρδος κατά 1,1 €</t>
  </si>
  <si>
    <t>Προσθέτουμε μεταβλητές a1 και a2 με πολύ μεγάλους αρνητικούς συντελεστές</t>
  </si>
  <si>
    <t>Πολλαπλασιάζουμε τις γραμμές Α και Β επί 10000 και αφαιρούμε από την Γ (για</t>
  </si>
  <si>
    <t xml:space="preserve"> να γίνουν οι τιμές στη γραμμή Γ κάτω από τα a1 &amp; a2 μηδέν (κανονικό σύστημα))</t>
  </si>
  <si>
    <t>ΕΙΣΑΓΩΓΙΚΟ ΠΡΟΒΛΗΜΑ ΓΡΑΜΜΙΚΟΥ ΠΡΟΓΡΑΜΜΑΤΙΣΜΟΥ - ΜΕΘΟΔΟΥ SIMPLEX</t>
  </si>
  <si>
    <t>Τροποποιούμε την αντικειμενική συνάρτηση ως ακολούθως</t>
  </si>
  <si>
    <t>Οι δυικές τιμές του αρχικού προβλήματος είναι οι λύσεις του δυικού προβλήματος</t>
  </si>
  <si>
    <t>Οι λύσεις του αρχικού προβλήματος είναι οι δυικές τιμές του δυικού προβλήματος</t>
  </si>
  <si>
    <t>Συμπέρασμα</t>
  </si>
  <si>
    <t>Η μέθοδος Simplex εφαρμόζεται μόνο με συνάρτηση μεγιστοποίησης</t>
  </si>
  <si>
    <t>Microsoft Excel 16.0 Answer Report</t>
  </si>
  <si>
    <t>Worksheet: [Linear progamming - Simplex - Dual problem.xlsx]Φύλλο 1</t>
  </si>
  <si>
    <t>Report Created: 13/3/2025 4:34:36 μμ</t>
  </si>
  <si>
    <t>Result: Solver found a solution.  All Constraints and optimality conditions are satisfied.</t>
  </si>
  <si>
    <t>Solver Engine</t>
  </si>
  <si>
    <t>Engine: GRG Nonlinear</t>
  </si>
  <si>
    <t>Solution Time: 0,047 Seconds.</t>
  </si>
  <si>
    <t>Iterations: 0 Subproblems: 0</t>
  </si>
  <si>
    <t>Solver Options</t>
  </si>
  <si>
    <t>Max Time 100 sec,  Iterations 100, Precision 0,000001</t>
  </si>
  <si>
    <t xml:space="preserve"> Convergence 0,0001, Population Size 100, Random Seed 0, Derivatives Forward, Require Bounds</t>
  </si>
  <si>
    <t>Max Subproblems Unlimited, Max Integer Sols Unlimited, Integer Tolerance 5%, Solve Without Integer Constraints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</si>
  <si>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</si>
  <si>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</si>
  <si>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</si>
  <si>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</si>
  <si>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</si>
  <si>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</si>
  <si>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</si>
  <si>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</si>
  <si>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</si>
  <si>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</si>
  <si>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</si>
  <si>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</si>
  <si>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$E$49</t>
  </si>
  <si>
    <t>Κέρδος s1</t>
  </si>
  <si>
    <t>$C$45</t>
  </si>
  <si>
    <t>Contin</t>
  </si>
  <si>
    <t>$D$45</t>
  </si>
  <si>
    <t>$E$46</t>
  </si>
  <si>
    <t>Μηχανή Ι s1</t>
  </si>
  <si>
    <t>$E$46&gt;=0</t>
  </si>
  <si>
    <t>Not Binding</t>
  </si>
  <si>
    <t>$E$47</t>
  </si>
  <si>
    <t>Μηχανή ΙΙ s1</t>
  </si>
  <si>
    <t>$E$47&gt;=0</t>
  </si>
  <si>
    <t>$E$48</t>
  </si>
  <si>
    <t>Μηχανή ΙΙΙ s1</t>
  </si>
  <si>
    <t>$E$48&gt;=0</t>
  </si>
  <si>
    <t>$E$46&lt;=$G$46</t>
  </si>
  <si>
    <t>Binding</t>
  </si>
  <si>
    <t>$E$47&lt;=$G$47</t>
  </si>
  <si>
    <t>$E$48&lt;=$G$48</t>
  </si>
  <si>
    <t>$E$46:$E$48 &gt;= 0</t>
  </si>
  <si>
    <t>$E$46:$E$48 &lt;= $G$46:$G$48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</si>
</sst>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8" borderId="15" xfId="0" applyNumberFormat="1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8" borderId="11" xfId="0" applyNumberForma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7" borderId="11" xfId="0" applyNumberFormat="1" applyFill="1" applyBorder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1" fillId="0" borderId="0" xfId="0" applyFont="1"/>
    <xf numFmtId="0" fontId="0" fillId="0" borderId="17" xfId="0" applyBorder="1"/>
    <xf numFmtId="0" fontId="2" fillId="0" borderId="16" xfId="0" applyFont="1" applyBorder="1" applyAlignment="1">
      <alignment horizontal="center"/>
    </xf>
    <xf numFmtId="0" fontId="0" fillId="0" borderId="18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  <color rgb="FFFF99FF"/>
      <color rgb="FF99FFCC"/>
      <color rgb="FFFFFF66"/>
      <color rgb="FF99FF66"/>
      <color rgb="FFCC3300"/>
      <color rgb="FFFF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6CE5-62A6-4401-8F34-B77B8FF3CE77}">
  <dimension ref="A1:G36"/>
  <sheetViews>
    <sheetView showGridLines="0" workbookViewId="0"/>
  </sheetViews>
  <sheetFormatPr defaultRowHeight="14.4" outlineLevelRow="1" x14ac:dyDescent="0.3"/>
  <cols>
    <col min="1" max="1" width="2.33203125" customWidth="1"/>
    <col min="2" max="2" width="6" bestFit="1" customWidth="1"/>
    <col min="3" max="3" width="12.109375" bestFit="1" customWidth="1"/>
    <col min="4" max="4" width="12.6640625" bestFit="1" customWidth="1"/>
    <col min="5" max="5" width="13.33203125" bestFit="1" customWidth="1"/>
    <col min="6" max="6" width="10.44140625" bestFit="1" customWidth="1"/>
    <col min="7" max="7" width="6" bestFit="1" customWidth="1"/>
  </cols>
  <sheetData>
    <row r="1" spans="1:5" x14ac:dyDescent="0.3">
      <c r="A1" s="61" t="s">
        <v>59</v>
      </c>
    </row>
    <row r="2" spans="1:5" x14ac:dyDescent="0.3">
      <c r="A2" s="61" t="s">
        <v>60</v>
      </c>
    </row>
    <row r="3" spans="1:5" x14ac:dyDescent="0.3">
      <c r="A3" s="61" t="s">
        <v>61</v>
      </c>
    </row>
    <row r="4" spans="1:5" x14ac:dyDescent="0.3">
      <c r="A4" s="61" t="s">
        <v>62</v>
      </c>
    </row>
    <row r="5" spans="1:5" x14ac:dyDescent="0.3">
      <c r="A5" s="61" t="s">
        <v>63</v>
      </c>
    </row>
    <row r="6" spans="1:5" hidden="1" outlineLevel="1" x14ac:dyDescent="0.3">
      <c r="A6" s="61"/>
      <c r="B6" t="s">
        <v>64</v>
      </c>
    </row>
    <row r="7" spans="1:5" hidden="1" outlineLevel="1" x14ac:dyDescent="0.3">
      <c r="A7" s="61"/>
      <c r="B7" t="s">
        <v>65</v>
      </c>
    </row>
    <row r="8" spans="1:5" hidden="1" outlineLevel="1" x14ac:dyDescent="0.3">
      <c r="A8" s="61"/>
      <c r="B8" t="s">
        <v>66</v>
      </c>
    </row>
    <row r="9" spans="1:5" collapsed="1" x14ac:dyDescent="0.3">
      <c r="A9" s="61" t="s">
        <v>67</v>
      </c>
    </row>
    <row r="10" spans="1:5" hidden="1" outlineLevel="1" x14ac:dyDescent="0.3">
      <c r="B10" t="s">
        <v>68</v>
      </c>
    </row>
    <row r="11" spans="1:5" hidden="1" outlineLevel="1" x14ac:dyDescent="0.3">
      <c r="B11" t="s">
        <v>69</v>
      </c>
    </row>
    <row r="12" spans="1:5" hidden="1" outlineLevel="1" x14ac:dyDescent="0.3">
      <c r="B12" t="s">
        <v>70</v>
      </c>
    </row>
    <row r="13" spans="1:5" collapsed="1" x14ac:dyDescent="0.3"/>
    <row r="14" spans="1:5" ht="15" thickBot="1" x14ac:dyDescent="0.35">
      <c r="A14" t="s">
        <v>71</v>
      </c>
    </row>
    <row r="15" spans="1:5" ht="15" thickBot="1" x14ac:dyDescent="0.35">
      <c r="B15" s="63" t="s">
        <v>72</v>
      </c>
      <c r="C15" s="63" t="s">
        <v>73</v>
      </c>
      <c r="D15" s="63" t="s">
        <v>74</v>
      </c>
      <c r="E15" s="63" t="s">
        <v>75</v>
      </c>
    </row>
    <row r="16" spans="1:5" ht="15" thickBot="1" x14ac:dyDescent="0.35">
      <c r="B16" s="62" t="s">
        <v>83</v>
      </c>
      <c r="C16" s="62" t="s">
        <v>84</v>
      </c>
      <c r="D16" s="62">
        <v>1361.1</v>
      </c>
      <c r="E16" s="62">
        <v>1361.1</v>
      </c>
    </row>
    <row r="19" spans="1:7" ht="15" thickBot="1" x14ac:dyDescent="0.35">
      <c r="A19" t="s">
        <v>76</v>
      </c>
    </row>
    <row r="20" spans="1:7" ht="15" thickBot="1" x14ac:dyDescent="0.35">
      <c r="B20" s="63" t="s">
        <v>72</v>
      </c>
      <c r="C20" s="63" t="s">
        <v>73</v>
      </c>
      <c r="D20" s="63" t="s">
        <v>74</v>
      </c>
      <c r="E20" s="63" t="s">
        <v>75</v>
      </c>
      <c r="F20" s="63" t="s">
        <v>77</v>
      </c>
    </row>
    <row r="21" spans="1:7" x14ac:dyDescent="0.3">
      <c r="B21" s="64" t="s">
        <v>85</v>
      </c>
      <c r="C21" s="64" t="s">
        <v>0</v>
      </c>
      <c r="D21" s="64">
        <v>40.4</v>
      </c>
      <c r="E21" s="64">
        <v>40.4</v>
      </c>
      <c r="F21" s="64" t="s">
        <v>86</v>
      </c>
    </row>
    <row r="22" spans="1:7" ht="15" thickBot="1" x14ac:dyDescent="0.35">
      <c r="B22" s="62" t="s">
        <v>87</v>
      </c>
      <c r="C22" s="62" t="s">
        <v>1</v>
      </c>
      <c r="D22" s="62">
        <v>239.9</v>
      </c>
      <c r="E22" s="62">
        <v>239.9</v>
      </c>
      <c r="F22" s="62" t="s">
        <v>86</v>
      </c>
    </row>
    <row r="25" spans="1:7" ht="15" thickBot="1" x14ac:dyDescent="0.35">
      <c r="A25" t="s">
        <v>78</v>
      </c>
    </row>
    <row r="26" spans="1:7" ht="15" thickBot="1" x14ac:dyDescent="0.35">
      <c r="B26" s="63" t="s">
        <v>72</v>
      </c>
      <c r="C26" s="63" t="s">
        <v>73</v>
      </c>
      <c r="D26" s="63" t="s">
        <v>79</v>
      </c>
      <c r="E26" s="63" t="s">
        <v>80</v>
      </c>
      <c r="F26" s="63" t="s">
        <v>81</v>
      </c>
      <c r="G26" s="63" t="s">
        <v>82</v>
      </c>
    </row>
    <row r="27" spans="1:7" x14ac:dyDescent="0.3">
      <c r="B27" s="66" t="s">
        <v>102</v>
      </c>
      <c r="C27" s="65"/>
      <c r="D27" s="65"/>
      <c r="E27" s="65"/>
      <c r="F27" s="65"/>
      <c r="G27" s="65"/>
    </row>
    <row r="28" spans="1:7" hidden="1" outlineLevel="1" x14ac:dyDescent="0.3">
      <c r="B28" s="64" t="s">
        <v>88</v>
      </c>
      <c r="C28" s="64" t="s">
        <v>89</v>
      </c>
      <c r="D28" s="64">
        <v>601</v>
      </c>
      <c r="E28" s="64" t="s">
        <v>90</v>
      </c>
      <c r="F28" s="64" t="s">
        <v>91</v>
      </c>
      <c r="G28" s="64">
        <v>601</v>
      </c>
    </row>
    <row r="29" spans="1:7" hidden="1" outlineLevel="1" x14ac:dyDescent="0.3">
      <c r="B29" s="64" t="s">
        <v>92</v>
      </c>
      <c r="C29" s="64" t="s">
        <v>93</v>
      </c>
      <c r="D29" s="64">
        <v>1000</v>
      </c>
      <c r="E29" s="64" t="s">
        <v>94</v>
      </c>
      <c r="F29" s="64" t="s">
        <v>91</v>
      </c>
      <c r="G29" s="64">
        <v>1000</v>
      </c>
    </row>
    <row r="30" spans="1:7" hidden="1" outlineLevel="1" x14ac:dyDescent="0.3">
      <c r="B30" s="64" t="s">
        <v>95</v>
      </c>
      <c r="C30" s="64" t="s">
        <v>96</v>
      </c>
      <c r="D30" s="64">
        <v>280.3</v>
      </c>
      <c r="E30" s="64" t="s">
        <v>97</v>
      </c>
      <c r="F30" s="64" t="s">
        <v>91</v>
      </c>
      <c r="G30" s="64">
        <v>280.3</v>
      </c>
    </row>
    <row r="31" spans="1:7" collapsed="1" x14ac:dyDescent="0.3">
      <c r="B31" s="64"/>
      <c r="C31" s="64"/>
      <c r="D31" s="64"/>
      <c r="E31" s="64"/>
      <c r="F31" s="64"/>
      <c r="G31" s="64"/>
    </row>
    <row r="32" spans="1:7" x14ac:dyDescent="0.3">
      <c r="B32" s="67" t="s">
        <v>103</v>
      </c>
      <c r="C32" s="64"/>
      <c r="D32" s="64"/>
      <c r="E32" s="64"/>
      <c r="F32" s="64"/>
      <c r="G32" s="64"/>
    </row>
    <row r="33" spans="2:7" hidden="1" outlineLevel="1" x14ac:dyDescent="0.3">
      <c r="B33" s="64" t="s">
        <v>88</v>
      </c>
      <c r="C33" s="64" t="s">
        <v>89</v>
      </c>
      <c r="D33" s="64">
        <v>601</v>
      </c>
      <c r="E33" s="64" t="s">
        <v>98</v>
      </c>
      <c r="F33" s="64" t="s">
        <v>99</v>
      </c>
      <c r="G33" s="64">
        <v>0</v>
      </c>
    </row>
    <row r="34" spans="2:7" hidden="1" outlineLevel="1" x14ac:dyDescent="0.3">
      <c r="B34" s="64" t="s">
        <v>92</v>
      </c>
      <c r="C34" s="64" t="s">
        <v>93</v>
      </c>
      <c r="D34" s="64">
        <v>1000</v>
      </c>
      <c r="E34" s="64" t="s">
        <v>100</v>
      </c>
      <c r="F34" s="64" t="s">
        <v>99</v>
      </c>
      <c r="G34" s="64">
        <v>0</v>
      </c>
    </row>
    <row r="35" spans="2:7" ht="15" hidden="1" outlineLevel="1" thickBot="1" x14ac:dyDescent="0.35">
      <c r="B35" s="62" t="s">
        <v>95</v>
      </c>
      <c r="C35" s="62" t="s">
        <v>96</v>
      </c>
      <c r="D35" s="62">
        <v>280.3</v>
      </c>
      <c r="E35" s="62" t="s">
        <v>101</v>
      </c>
      <c r="F35" s="62" t="s">
        <v>91</v>
      </c>
      <c r="G35" s="62">
        <v>19.699999999999989</v>
      </c>
    </row>
    <row r="36" spans="2:7" collapsed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9"/>
  <sheetViews>
    <sheetView tabSelected="1" zoomScale="90" zoomScaleNormal="90" workbookViewId="0">
      <selection activeCell="K9" sqref="K9"/>
    </sheetView>
  </sheetViews>
  <sheetFormatPr defaultColWidth="9.109375" defaultRowHeight="14.4" x14ac:dyDescent="0.3"/>
  <cols>
    <col min="1" max="1" width="9.109375" style="1"/>
    <col min="2" max="2" width="10.5546875" style="1" customWidth="1"/>
    <col min="3" max="16384" width="9.109375" style="1"/>
  </cols>
  <sheetData>
    <row r="1" spans="2:17" x14ac:dyDescent="0.3">
      <c r="C1" s="36" t="s">
        <v>53</v>
      </c>
      <c r="D1" s="36"/>
      <c r="E1" s="36"/>
      <c r="F1" s="36"/>
      <c r="G1" s="36"/>
      <c r="H1" s="36"/>
      <c r="I1" s="36"/>
      <c r="J1" s="36"/>
    </row>
    <row r="3" spans="2:17" x14ac:dyDescent="0.3">
      <c r="C3" s="25"/>
      <c r="D3" s="25" t="s">
        <v>4</v>
      </c>
      <c r="E3" s="25"/>
      <c r="L3" s="25"/>
      <c r="M3" s="25" t="s">
        <v>5</v>
      </c>
      <c r="N3" s="25"/>
    </row>
    <row r="5" spans="2:17" x14ac:dyDescent="0.3">
      <c r="C5" s="1" t="s">
        <v>0</v>
      </c>
      <c r="D5" s="1" t="s">
        <v>1</v>
      </c>
      <c r="K5" s="1" t="s">
        <v>6</v>
      </c>
      <c r="L5" s="1" t="s">
        <v>7</v>
      </c>
      <c r="M5" s="1" t="s">
        <v>8</v>
      </c>
    </row>
    <row r="6" spans="2:17" x14ac:dyDescent="0.3">
      <c r="C6" s="2">
        <v>39.999999999999979</v>
      </c>
      <c r="D6" s="2">
        <v>240</v>
      </c>
      <c r="K6" s="2">
        <v>1.1000000000000001</v>
      </c>
      <c r="L6" s="2">
        <v>0.7</v>
      </c>
      <c r="M6" s="2">
        <v>0</v>
      </c>
    </row>
    <row r="7" spans="2:17" x14ac:dyDescent="0.3">
      <c r="B7" s="1" t="s">
        <v>28</v>
      </c>
      <c r="C7" s="1">
        <v>3</v>
      </c>
      <c r="D7" s="1">
        <v>2</v>
      </c>
      <c r="E7" s="1">
        <f>C$6*C7+D$6*D7</f>
        <v>600</v>
      </c>
      <c r="F7" s="1" t="s">
        <v>2</v>
      </c>
      <c r="G7" s="4">
        <v>600</v>
      </c>
      <c r="K7" s="1">
        <v>3</v>
      </c>
      <c r="L7" s="1">
        <v>1</v>
      </c>
      <c r="M7" s="1">
        <v>1</v>
      </c>
      <c r="N7" s="1">
        <f>K$6*K7+L$6*L7+M$6*M7</f>
        <v>4</v>
      </c>
      <c r="O7" s="1" t="s">
        <v>9</v>
      </c>
      <c r="P7" s="4">
        <v>4</v>
      </c>
    </row>
    <row r="8" spans="2:17" x14ac:dyDescent="0.3">
      <c r="B8" s="1" t="s">
        <v>29</v>
      </c>
      <c r="C8" s="1">
        <v>1</v>
      </c>
      <c r="D8" s="1">
        <v>4</v>
      </c>
      <c r="E8" s="1">
        <f>C$6*C8+D$6*D8</f>
        <v>1000</v>
      </c>
      <c r="F8" s="1" t="s">
        <v>2</v>
      </c>
      <c r="G8" s="4">
        <v>1000</v>
      </c>
      <c r="K8" s="1">
        <v>2</v>
      </c>
      <c r="L8" s="1">
        <v>4</v>
      </c>
      <c r="M8" s="1">
        <v>1</v>
      </c>
      <c r="N8" s="1">
        <f>K$6*K8+L$6*L8+M$6*M8</f>
        <v>5</v>
      </c>
      <c r="O8" s="1" t="s">
        <v>9</v>
      </c>
      <c r="P8" s="4">
        <v>5</v>
      </c>
    </row>
    <row r="9" spans="2:17" x14ac:dyDescent="0.3">
      <c r="B9" s="1" t="s">
        <v>30</v>
      </c>
      <c r="C9" s="1">
        <v>1</v>
      </c>
      <c r="D9" s="1">
        <v>1</v>
      </c>
      <c r="E9" s="1">
        <f>C$6*C9+D$6*D9</f>
        <v>280</v>
      </c>
      <c r="F9" s="1" t="s">
        <v>2</v>
      </c>
      <c r="G9" s="4">
        <v>300</v>
      </c>
      <c r="K9" s="5">
        <v>600</v>
      </c>
      <c r="L9" s="5">
        <v>1000</v>
      </c>
      <c r="M9" s="5">
        <v>300</v>
      </c>
      <c r="N9" s="3">
        <f>K$6*K9+L$6*L9+M$6*M9</f>
        <v>1360</v>
      </c>
      <c r="O9" s="1" t="s">
        <v>10</v>
      </c>
    </row>
    <row r="10" spans="2:17" x14ac:dyDescent="0.3">
      <c r="B10" s="1" t="s">
        <v>48</v>
      </c>
      <c r="C10" s="5">
        <v>4</v>
      </c>
      <c r="D10" s="5">
        <v>5</v>
      </c>
      <c r="E10" s="3">
        <f>C$6*C10+D$6*D10</f>
        <v>1360</v>
      </c>
      <c r="F10" s="1" t="s">
        <v>3</v>
      </c>
      <c r="K10" s="35" t="s">
        <v>38</v>
      </c>
    </row>
    <row r="11" spans="2:17" x14ac:dyDescent="0.3">
      <c r="C11" s="35" t="s">
        <v>37</v>
      </c>
    </row>
    <row r="12" spans="2:17" x14ac:dyDescent="0.3">
      <c r="K12" s="40" t="s">
        <v>58</v>
      </c>
      <c r="L12" s="3"/>
      <c r="M12" s="3"/>
      <c r="N12" s="3"/>
      <c r="O12" s="3"/>
      <c r="P12" s="3"/>
      <c r="Q12" s="3"/>
    </row>
    <row r="13" spans="2:17" x14ac:dyDescent="0.3">
      <c r="E13" s="1" t="s">
        <v>18</v>
      </c>
      <c r="K13" s="40" t="s">
        <v>54</v>
      </c>
      <c r="L13" s="3"/>
      <c r="M13" s="3"/>
      <c r="N13" s="3"/>
      <c r="O13" s="3"/>
      <c r="P13" s="3"/>
      <c r="Q13" s="3"/>
    </row>
    <row r="15" spans="2:17" x14ac:dyDescent="0.3">
      <c r="B15" s="1" t="s">
        <v>17</v>
      </c>
      <c r="C15" s="11" t="s">
        <v>0</v>
      </c>
      <c r="D15" s="17" t="s">
        <v>1</v>
      </c>
      <c r="E15" s="12" t="s">
        <v>14</v>
      </c>
      <c r="F15" s="12" t="s">
        <v>15</v>
      </c>
      <c r="G15" s="12" t="s">
        <v>16</v>
      </c>
      <c r="H15" s="14"/>
      <c r="K15" s="5">
        <v>-600</v>
      </c>
      <c r="L15" s="5">
        <v>-1000</v>
      </c>
      <c r="M15" s="5">
        <v>-300</v>
      </c>
      <c r="N15" s="3">
        <f>K$6*K15+L$6*L15+M$6*M15</f>
        <v>-1360</v>
      </c>
      <c r="O15" s="1" t="s">
        <v>3</v>
      </c>
    </row>
    <row r="16" spans="2:17" x14ac:dyDescent="0.3">
      <c r="B16" s="1" t="s">
        <v>11</v>
      </c>
      <c r="C16" s="7">
        <v>3</v>
      </c>
      <c r="D16" s="25">
        <v>2</v>
      </c>
      <c r="E16" s="1">
        <v>1</v>
      </c>
      <c r="F16" s="1">
        <v>0</v>
      </c>
      <c r="G16" s="1">
        <v>0</v>
      </c>
      <c r="H16" s="14">
        <v>600</v>
      </c>
    </row>
    <row r="17" spans="2:18" x14ac:dyDescent="0.3">
      <c r="B17" s="1" t="s">
        <v>12</v>
      </c>
      <c r="C17" s="18">
        <v>1</v>
      </c>
      <c r="D17" s="25">
        <v>4</v>
      </c>
      <c r="E17" s="25">
        <v>0</v>
      </c>
      <c r="F17" s="25">
        <v>1</v>
      </c>
      <c r="G17" s="25">
        <v>0</v>
      </c>
      <c r="H17" s="26">
        <v>1000</v>
      </c>
      <c r="K17" s="1" t="s">
        <v>42</v>
      </c>
      <c r="M17" s="1" t="s">
        <v>43</v>
      </c>
      <c r="N17" s="1" t="s">
        <v>44</v>
      </c>
      <c r="O17" s="1" t="s">
        <v>45</v>
      </c>
    </row>
    <row r="18" spans="2:18" x14ac:dyDescent="0.3">
      <c r="B18" s="1" t="s">
        <v>13</v>
      </c>
      <c r="C18" s="7">
        <v>1</v>
      </c>
      <c r="D18" s="25">
        <v>1</v>
      </c>
      <c r="E18" s="1">
        <v>0</v>
      </c>
      <c r="F18" s="1">
        <v>0</v>
      </c>
      <c r="G18" s="1">
        <v>1</v>
      </c>
      <c r="H18" s="16">
        <v>300</v>
      </c>
      <c r="M18" s="1" t="s">
        <v>47</v>
      </c>
      <c r="O18" s="1" t="s">
        <v>46</v>
      </c>
    </row>
    <row r="19" spans="2:18" x14ac:dyDescent="0.3">
      <c r="B19" s="1" t="s">
        <v>19</v>
      </c>
      <c r="C19" s="11">
        <v>-4</v>
      </c>
      <c r="D19" s="17">
        <v>-5</v>
      </c>
      <c r="E19" s="12">
        <v>0</v>
      </c>
      <c r="F19" s="12">
        <v>0</v>
      </c>
      <c r="G19" s="12">
        <v>0</v>
      </c>
      <c r="H19" s="16">
        <v>0</v>
      </c>
    </row>
    <row r="21" spans="2:18" x14ac:dyDescent="0.3">
      <c r="M21" s="1" t="s">
        <v>18</v>
      </c>
    </row>
    <row r="22" spans="2:18" x14ac:dyDescent="0.3">
      <c r="B22" s="1" t="s">
        <v>17</v>
      </c>
      <c r="C22" s="27" t="s">
        <v>0</v>
      </c>
      <c r="D22" s="6" t="s">
        <v>1</v>
      </c>
      <c r="E22" s="6" t="s">
        <v>14</v>
      </c>
      <c r="F22" s="6" t="s">
        <v>15</v>
      </c>
      <c r="G22" s="6" t="s">
        <v>16</v>
      </c>
      <c r="H22" s="14"/>
    </row>
    <row r="23" spans="2:18" x14ac:dyDescent="0.3">
      <c r="B23" s="1" t="s">
        <v>20</v>
      </c>
      <c r="C23" s="27">
        <f t="shared" ref="C23:H23" si="0">C16-C17/2</f>
        <v>2.5</v>
      </c>
      <c r="D23" s="30">
        <f t="shared" si="0"/>
        <v>0</v>
      </c>
      <c r="E23" s="30">
        <f t="shared" si="0"/>
        <v>1</v>
      </c>
      <c r="F23" s="30">
        <f t="shared" si="0"/>
        <v>-0.5</v>
      </c>
      <c r="G23" s="31">
        <f t="shared" si="0"/>
        <v>0</v>
      </c>
      <c r="H23" s="32">
        <f t="shared" si="0"/>
        <v>100</v>
      </c>
      <c r="J23" s="1" t="s">
        <v>17</v>
      </c>
      <c r="K23" s="11" t="s">
        <v>6</v>
      </c>
      <c r="L23" s="12" t="s">
        <v>7</v>
      </c>
      <c r="M23" s="12" t="s">
        <v>8</v>
      </c>
      <c r="N23" s="12" t="s">
        <v>14</v>
      </c>
      <c r="O23" s="12" t="s">
        <v>15</v>
      </c>
      <c r="P23" s="14"/>
    </row>
    <row r="24" spans="2:18" x14ac:dyDescent="0.3">
      <c r="B24" s="1" t="s">
        <v>21</v>
      </c>
      <c r="C24" s="18">
        <f t="shared" ref="C24:H24" si="1">C17/$D17</f>
        <v>0.25</v>
      </c>
      <c r="D24" s="1">
        <f t="shared" si="1"/>
        <v>1</v>
      </c>
      <c r="E24" s="1">
        <f t="shared" si="1"/>
        <v>0</v>
      </c>
      <c r="F24" s="1">
        <f t="shared" si="1"/>
        <v>0.25</v>
      </c>
      <c r="G24" s="8">
        <f t="shared" si="1"/>
        <v>0</v>
      </c>
      <c r="H24" s="15">
        <f t="shared" si="1"/>
        <v>250</v>
      </c>
      <c r="J24" s="1" t="s">
        <v>11</v>
      </c>
      <c r="K24" s="7">
        <v>3</v>
      </c>
      <c r="L24" s="1">
        <v>1</v>
      </c>
      <c r="M24" s="1">
        <v>1</v>
      </c>
      <c r="N24" s="1">
        <v>-1</v>
      </c>
      <c r="O24" s="1">
        <v>0</v>
      </c>
      <c r="P24" s="14">
        <v>4</v>
      </c>
    </row>
    <row r="25" spans="2:18" x14ac:dyDescent="0.3">
      <c r="B25" s="1" t="s">
        <v>22</v>
      </c>
      <c r="C25" s="28">
        <f t="shared" ref="C25:H25" si="2">C18-C17/4</f>
        <v>0.75</v>
      </c>
      <c r="D25" s="9">
        <f t="shared" si="2"/>
        <v>0</v>
      </c>
      <c r="E25" s="9">
        <f t="shared" si="2"/>
        <v>0</v>
      </c>
      <c r="F25" s="9">
        <f t="shared" si="2"/>
        <v>-0.25</v>
      </c>
      <c r="G25" s="10">
        <f t="shared" si="2"/>
        <v>1</v>
      </c>
      <c r="H25" s="16">
        <f t="shared" si="2"/>
        <v>50</v>
      </c>
      <c r="J25" s="1" t="s">
        <v>12</v>
      </c>
      <c r="K25" s="7">
        <v>2</v>
      </c>
      <c r="L25" s="1">
        <v>4</v>
      </c>
      <c r="M25" s="1">
        <v>1</v>
      </c>
      <c r="N25" s="1">
        <v>0</v>
      </c>
      <c r="O25" s="1">
        <v>-1</v>
      </c>
      <c r="P25" s="16">
        <v>5</v>
      </c>
    </row>
    <row r="26" spans="2:18" x14ac:dyDescent="0.3">
      <c r="B26" s="1" t="s">
        <v>23</v>
      </c>
      <c r="C26" s="29">
        <f t="shared" ref="C26:H26" si="3">C19+C17*1.25</f>
        <v>-2.75</v>
      </c>
      <c r="D26" s="12">
        <f t="shared" si="3"/>
        <v>0</v>
      </c>
      <c r="E26" s="12">
        <f t="shared" si="3"/>
        <v>0</v>
      </c>
      <c r="F26" s="12">
        <f t="shared" si="3"/>
        <v>1.25</v>
      </c>
      <c r="G26" s="13">
        <f t="shared" si="3"/>
        <v>0</v>
      </c>
      <c r="H26" s="19">
        <f t="shared" si="3"/>
        <v>1250</v>
      </c>
      <c r="J26" s="1" t="s">
        <v>13</v>
      </c>
      <c r="K26" s="11">
        <v>600</v>
      </c>
      <c r="L26" s="12">
        <v>1000</v>
      </c>
      <c r="M26" s="12">
        <v>300</v>
      </c>
      <c r="N26" s="12">
        <v>0</v>
      </c>
      <c r="O26" s="12">
        <v>0</v>
      </c>
      <c r="P26" s="39">
        <v>0</v>
      </c>
    </row>
    <row r="28" spans="2:18" x14ac:dyDescent="0.3">
      <c r="K28" s="40" t="s">
        <v>39</v>
      </c>
      <c r="L28" s="3"/>
      <c r="M28" s="3"/>
      <c r="N28" s="3"/>
      <c r="O28" s="3"/>
      <c r="P28" s="3"/>
      <c r="Q28" s="3"/>
      <c r="R28" s="3"/>
    </row>
    <row r="29" spans="2:18" x14ac:dyDescent="0.3">
      <c r="B29" s="1" t="s">
        <v>17</v>
      </c>
      <c r="C29" s="20" t="s">
        <v>0</v>
      </c>
      <c r="D29" s="21" t="s">
        <v>1</v>
      </c>
      <c r="E29" s="51" t="s">
        <v>14</v>
      </c>
      <c r="F29" s="51" t="s">
        <v>15</v>
      </c>
      <c r="G29" s="51" t="s">
        <v>16</v>
      </c>
      <c r="H29" s="14"/>
      <c r="K29" s="40" t="s">
        <v>50</v>
      </c>
      <c r="L29" s="3"/>
      <c r="M29" s="3"/>
      <c r="N29" s="3"/>
      <c r="O29" s="3"/>
      <c r="P29" s="3"/>
      <c r="Q29" s="3"/>
      <c r="R29" s="3"/>
    </row>
    <row r="30" spans="2:18" x14ac:dyDescent="0.3">
      <c r="B30" s="1" t="s">
        <v>24</v>
      </c>
      <c r="C30" s="14">
        <f t="shared" ref="C30:H30" si="4">C23/$C23</f>
        <v>1</v>
      </c>
      <c r="D30" s="14">
        <f t="shared" si="4"/>
        <v>0</v>
      </c>
      <c r="E30" s="14">
        <f t="shared" si="4"/>
        <v>0.4</v>
      </c>
      <c r="F30" s="14">
        <f t="shared" si="4"/>
        <v>-0.2</v>
      </c>
      <c r="G30" s="14">
        <f t="shared" si="4"/>
        <v>0</v>
      </c>
      <c r="H30" s="22">
        <f t="shared" si="4"/>
        <v>40</v>
      </c>
    </row>
    <row r="31" spans="2:18" x14ac:dyDescent="0.3">
      <c r="B31" s="1" t="s">
        <v>25</v>
      </c>
      <c r="C31" s="15">
        <f t="shared" ref="C31:H31" si="5">C24-C23/10</f>
        <v>0</v>
      </c>
      <c r="D31" s="15">
        <f t="shared" si="5"/>
        <v>1</v>
      </c>
      <c r="E31" s="15">
        <f t="shared" si="5"/>
        <v>-0.1</v>
      </c>
      <c r="F31" s="15">
        <f t="shared" si="5"/>
        <v>0.3</v>
      </c>
      <c r="G31" s="15">
        <f t="shared" si="5"/>
        <v>0</v>
      </c>
      <c r="H31" s="23">
        <f t="shared" si="5"/>
        <v>240</v>
      </c>
    </row>
    <row r="32" spans="2:18" x14ac:dyDescent="0.3">
      <c r="B32" s="1" t="s">
        <v>26</v>
      </c>
      <c r="C32" s="16">
        <f t="shared" ref="C32:H32" si="6">C25-C23*0.3</f>
        <v>0</v>
      </c>
      <c r="D32" s="16">
        <f t="shared" si="6"/>
        <v>0</v>
      </c>
      <c r="E32" s="16">
        <f t="shared" si="6"/>
        <v>-0.3</v>
      </c>
      <c r="F32" s="16">
        <f t="shared" si="6"/>
        <v>-0.1</v>
      </c>
      <c r="G32" s="16">
        <f t="shared" si="6"/>
        <v>1</v>
      </c>
      <c r="H32" s="24">
        <f t="shared" si="6"/>
        <v>20</v>
      </c>
      <c r="J32" s="1" t="s">
        <v>17</v>
      </c>
      <c r="K32" s="11" t="s">
        <v>6</v>
      </c>
      <c r="L32" s="12" t="s">
        <v>7</v>
      </c>
      <c r="M32" s="12" t="s">
        <v>8</v>
      </c>
      <c r="N32" s="12" t="s">
        <v>14</v>
      </c>
      <c r="O32" s="12" t="s">
        <v>15</v>
      </c>
      <c r="P32" s="12" t="s">
        <v>40</v>
      </c>
      <c r="Q32" s="12" t="s">
        <v>41</v>
      </c>
      <c r="R32" s="14"/>
    </row>
    <row r="33" spans="2:18" x14ac:dyDescent="0.3">
      <c r="B33" s="1" t="s">
        <v>27</v>
      </c>
      <c r="C33" s="19">
        <f t="shared" ref="C33:H33" si="7">C26+1.1*C23</f>
        <v>0</v>
      </c>
      <c r="D33" s="19">
        <f t="shared" si="7"/>
        <v>0</v>
      </c>
      <c r="E33" s="34">
        <f t="shared" si="7"/>
        <v>1.1000000000000001</v>
      </c>
      <c r="F33" s="34">
        <f t="shared" si="7"/>
        <v>0.7</v>
      </c>
      <c r="G33" s="34">
        <f t="shared" si="7"/>
        <v>0</v>
      </c>
      <c r="H33" s="33">
        <f t="shared" si="7"/>
        <v>1360</v>
      </c>
      <c r="J33" s="1" t="s">
        <v>11</v>
      </c>
      <c r="K33" s="7">
        <v>3</v>
      </c>
      <c r="L33" s="1">
        <v>1</v>
      </c>
      <c r="M33" s="1">
        <v>1</v>
      </c>
      <c r="N33" s="1">
        <v>-1</v>
      </c>
      <c r="O33" s="1">
        <v>0</v>
      </c>
      <c r="P33" s="1">
        <v>1</v>
      </c>
      <c r="Q33" s="1">
        <v>0</v>
      </c>
      <c r="R33" s="14">
        <v>4</v>
      </c>
    </row>
    <row r="34" spans="2:18" x14ac:dyDescent="0.3">
      <c r="J34" s="1" t="s">
        <v>12</v>
      </c>
      <c r="K34" s="7">
        <v>2</v>
      </c>
      <c r="L34" s="1">
        <v>4</v>
      </c>
      <c r="M34" s="1">
        <v>1</v>
      </c>
      <c r="N34" s="1">
        <v>0</v>
      </c>
      <c r="O34" s="1">
        <v>-1</v>
      </c>
      <c r="P34" s="1">
        <v>0</v>
      </c>
      <c r="Q34" s="1">
        <v>1</v>
      </c>
      <c r="R34" s="16">
        <v>5</v>
      </c>
    </row>
    <row r="35" spans="2:18" x14ac:dyDescent="0.3">
      <c r="J35" s="1" t="s">
        <v>13</v>
      </c>
      <c r="K35" s="11">
        <v>600</v>
      </c>
      <c r="L35" s="12">
        <v>1000</v>
      </c>
      <c r="M35" s="12">
        <v>300</v>
      </c>
      <c r="N35" s="12">
        <v>0</v>
      </c>
      <c r="O35" s="12">
        <v>0</v>
      </c>
      <c r="P35" s="12">
        <v>10000</v>
      </c>
      <c r="Q35" s="12">
        <v>10000</v>
      </c>
      <c r="R35" s="16">
        <v>0</v>
      </c>
    </row>
    <row r="36" spans="2:18" x14ac:dyDescent="0.3">
      <c r="C36" s="37" t="s">
        <v>31</v>
      </c>
      <c r="D36" s="38"/>
      <c r="E36" s="38"/>
    </row>
    <row r="37" spans="2:18" x14ac:dyDescent="0.3">
      <c r="C37" s="38" t="s">
        <v>36</v>
      </c>
      <c r="D37" s="38" t="s">
        <v>32</v>
      </c>
      <c r="E37" s="38">
        <v>1.1000000000000001</v>
      </c>
      <c r="K37" s="40" t="s">
        <v>51</v>
      </c>
      <c r="L37" s="3"/>
      <c r="M37" s="3"/>
      <c r="N37" s="3"/>
      <c r="O37" s="3"/>
      <c r="P37" s="3"/>
      <c r="Q37" s="3"/>
      <c r="R37" s="3"/>
    </row>
    <row r="38" spans="2:18" x14ac:dyDescent="0.3">
      <c r="C38" s="38" t="s">
        <v>36</v>
      </c>
      <c r="D38" s="38" t="s">
        <v>33</v>
      </c>
      <c r="E38" s="38">
        <v>0.7</v>
      </c>
      <c r="K38" s="40" t="s">
        <v>52</v>
      </c>
      <c r="L38" s="3"/>
      <c r="M38" s="3"/>
      <c r="N38" s="3"/>
      <c r="O38" s="3"/>
      <c r="P38" s="3"/>
      <c r="Q38" s="3"/>
      <c r="R38" s="3"/>
    </row>
    <row r="39" spans="2:18" x14ac:dyDescent="0.3">
      <c r="C39" s="38" t="s">
        <v>36</v>
      </c>
      <c r="D39" s="38" t="s">
        <v>34</v>
      </c>
      <c r="E39" s="38">
        <v>0</v>
      </c>
    </row>
    <row r="40" spans="2:18" x14ac:dyDescent="0.3">
      <c r="C40" s="37" t="s">
        <v>35</v>
      </c>
      <c r="D40" s="38"/>
      <c r="E40" s="38"/>
      <c r="F40" s="38"/>
      <c r="G40" s="38"/>
      <c r="H40" s="38"/>
      <c r="J40" s="1" t="s">
        <v>17</v>
      </c>
      <c r="K40" s="29" t="s">
        <v>6</v>
      </c>
      <c r="L40" s="12" t="s">
        <v>7</v>
      </c>
      <c r="M40" s="12" t="s">
        <v>8</v>
      </c>
      <c r="N40" s="12" t="s">
        <v>14</v>
      </c>
      <c r="O40" s="12" t="s">
        <v>15</v>
      </c>
      <c r="P40" s="12" t="s">
        <v>40</v>
      </c>
      <c r="Q40" s="12" t="s">
        <v>41</v>
      </c>
      <c r="R40" s="14"/>
    </row>
    <row r="41" spans="2:18" x14ac:dyDescent="0.3">
      <c r="C41" s="37" t="s">
        <v>49</v>
      </c>
      <c r="D41" s="38"/>
      <c r="E41" s="38"/>
      <c r="F41" s="38"/>
      <c r="G41" s="38"/>
      <c r="H41" s="38"/>
      <c r="J41" s="1" t="s">
        <v>11</v>
      </c>
      <c r="K41" s="18">
        <v>3</v>
      </c>
      <c r="L41" s="25">
        <v>1</v>
      </c>
      <c r="M41" s="25">
        <v>1</v>
      </c>
      <c r="N41" s="25">
        <v>-1</v>
      </c>
      <c r="O41" s="25">
        <v>0</v>
      </c>
      <c r="P41" s="25">
        <v>1</v>
      </c>
      <c r="Q41" s="25">
        <v>0</v>
      </c>
      <c r="R41" s="32">
        <v>4</v>
      </c>
    </row>
    <row r="42" spans="2:18" x14ac:dyDescent="0.3">
      <c r="J42" s="1" t="s">
        <v>12</v>
      </c>
      <c r="K42" s="18">
        <v>2</v>
      </c>
      <c r="L42" s="1">
        <v>4</v>
      </c>
      <c r="M42" s="1">
        <v>1</v>
      </c>
      <c r="N42" s="1">
        <v>0</v>
      </c>
      <c r="O42" s="1">
        <v>-1</v>
      </c>
      <c r="P42" s="1">
        <v>0</v>
      </c>
      <c r="Q42" s="1">
        <v>1</v>
      </c>
      <c r="R42" s="16">
        <v>5</v>
      </c>
    </row>
    <row r="43" spans="2:18" x14ac:dyDescent="0.3">
      <c r="C43" s="35"/>
      <c r="J43" s="1" t="s">
        <v>13</v>
      </c>
      <c r="K43" s="52">
        <f t="shared" ref="K43:R43" si="8">K35-(K33+K34)*$P$35</f>
        <v>-49400</v>
      </c>
      <c r="L43" s="53">
        <f t="shared" si="8"/>
        <v>-49000</v>
      </c>
      <c r="M43" s="53">
        <f t="shared" si="8"/>
        <v>-19700</v>
      </c>
      <c r="N43" s="53">
        <f t="shared" si="8"/>
        <v>10000</v>
      </c>
      <c r="O43" s="53">
        <f t="shared" si="8"/>
        <v>10000</v>
      </c>
      <c r="P43" s="53">
        <f t="shared" si="8"/>
        <v>0</v>
      </c>
      <c r="Q43" s="53">
        <f t="shared" si="8"/>
        <v>0</v>
      </c>
      <c r="R43" s="54">
        <f t="shared" si="8"/>
        <v>-90000</v>
      </c>
    </row>
    <row r="44" spans="2:18" x14ac:dyDescent="0.3">
      <c r="C44" s="1" t="s">
        <v>0</v>
      </c>
      <c r="D44" s="1" t="s">
        <v>1</v>
      </c>
    </row>
    <row r="45" spans="2:18" x14ac:dyDescent="0.3">
      <c r="C45" s="2">
        <v>40.4</v>
      </c>
      <c r="D45" s="2">
        <v>239.9</v>
      </c>
    </row>
    <row r="46" spans="2:18" x14ac:dyDescent="0.3">
      <c r="B46" s="1" t="s">
        <v>28</v>
      </c>
      <c r="C46" s="1">
        <v>3</v>
      </c>
      <c r="D46" s="1">
        <v>2</v>
      </c>
      <c r="E46" s="1">
        <f>C$45*C46+D$45*D46</f>
        <v>601</v>
      </c>
      <c r="F46" s="1" t="s">
        <v>2</v>
      </c>
      <c r="G46" s="4">
        <v>601</v>
      </c>
      <c r="J46" s="1" t="s">
        <v>17</v>
      </c>
      <c r="K46" s="11" t="s">
        <v>6</v>
      </c>
      <c r="L46" s="12" t="s">
        <v>7</v>
      </c>
      <c r="M46" s="12" t="s">
        <v>8</v>
      </c>
      <c r="N46" s="12" t="s">
        <v>14</v>
      </c>
      <c r="O46" s="12" t="s">
        <v>15</v>
      </c>
      <c r="P46" s="12" t="s">
        <v>40</v>
      </c>
      <c r="Q46" s="12" t="s">
        <v>41</v>
      </c>
      <c r="R46" s="14"/>
    </row>
    <row r="47" spans="2:18" x14ac:dyDescent="0.3">
      <c r="B47" s="1" t="s">
        <v>29</v>
      </c>
      <c r="C47" s="1">
        <v>1</v>
      </c>
      <c r="D47" s="1">
        <v>4</v>
      </c>
      <c r="E47" s="1">
        <f t="shared" ref="E47:E48" si="9">C$45*C47+D$45*D47</f>
        <v>1000</v>
      </c>
      <c r="F47" s="1" t="s">
        <v>2</v>
      </c>
      <c r="G47" s="4">
        <v>1000</v>
      </c>
      <c r="J47" s="1" t="s">
        <v>20</v>
      </c>
      <c r="K47" s="7">
        <f>K41/$K41</f>
        <v>1</v>
      </c>
      <c r="L47" s="42">
        <f t="shared" ref="L47:R47" si="10">L41/$K41</f>
        <v>0.33333333333333331</v>
      </c>
      <c r="M47" s="43">
        <f t="shared" si="10"/>
        <v>0.33333333333333331</v>
      </c>
      <c r="N47" s="43">
        <f t="shared" si="10"/>
        <v>-0.33333333333333331</v>
      </c>
      <c r="O47" s="1">
        <f t="shared" si="10"/>
        <v>0</v>
      </c>
      <c r="P47" s="43">
        <f t="shared" si="10"/>
        <v>0.33333333333333331</v>
      </c>
      <c r="Q47" s="1">
        <f t="shared" si="10"/>
        <v>0</v>
      </c>
      <c r="R47" s="45">
        <f t="shared" si="10"/>
        <v>1.3333333333333333</v>
      </c>
    </row>
    <row r="48" spans="2:18" x14ac:dyDescent="0.3">
      <c r="B48" s="1" t="s">
        <v>30</v>
      </c>
      <c r="C48" s="1">
        <v>1</v>
      </c>
      <c r="D48" s="1">
        <v>1</v>
      </c>
      <c r="E48" s="1">
        <f t="shared" si="9"/>
        <v>280.3</v>
      </c>
      <c r="F48" s="1" t="s">
        <v>2</v>
      </c>
      <c r="G48" s="4">
        <v>300</v>
      </c>
      <c r="J48" s="1" t="s">
        <v>21</v>
      </c>
      <c r="K48" s="18">
        <f>K42-K41/1.5</f>
        <v>0</v>
      </c>
      <c r="L48" s="42">
        <f t="shared" ref="L48:R48" si="11">L42-L41/1.5</f>
        <v>3.3333333333333335</v>
      </c>
      <c r="M48" s="42">
        <f t="shared" si="11"/>
        <v>0.33333333333333337</v>
      </c>
      <c r="N48" s="42">
        <f t="shared" si="11"/>
        <v>0.66666666666666663</v>
      </c>
      <c r="O48" s="25">
        <f t="shared" si="11"/>
        <v>-1</v>
      </c>
      <c r="P48" s="42">
        <f t="shared" si="11"/>
        <v>-0.66666666666666663</v>
      </c>
      <c r="Q48" s="25">
        <f t="shared" si="11"/>
        <v>1</v>
      </c>
      <c r="R48" s="46">
        <f t="shared" si="11"/>
        <v>2.3333333333333335</v>
      </c>
    </row>
    <row r="49" spans="2:18" x14ac:dyDescent="0.3">
      <c r="B49" s="1" t="s">
        <v>48</v>
      </c>
      <c r="C49" s="5">
        <v>4</v>
      </c>
      <c r="D49" s="5">
        <v>5</v>
      </c>
      <c r="E49" s="3">
        <f>C$45*C49+D$45*D49</f>
        <v>1361.1</v>
      </c>
      <c r="F49" s="1" t="s">
        <v>3</v>
      </c>
      <c r="J49" s="1" t="s">
        <v>22</v>
      </c>
      <c r="K49" s="55">
        <f>K43-K41*$K43/$K41</f>
        <v>0</v>
      </c>
      <c r="L49" s="56">
        <f t="shared" ref="L49:R49" si="12">L43-L41*$K43/$K41</f>
        <v>-32533.333333333332</v>
      </c>
      <c r="M49" s="53">
        <f t="shared" si="12"/>
        <v>-3233.3333333333321</v>
      </c>
      <c r="N49" s="53">
        <f t="shared" si="12"/>
        <v>-6466.6666666666679</v>
      </c>
      <c r="O49" s="53">
        <f t="shared" si="12"/>
        <v>10000</v>
      </c>
      <c r="P49" s="53">
        <f t="shared" si="12"/>
        <v>16466.666666666668</v>
      </c>
      <c r="Q49" s="53">
        <f t="shared" si="12"/>
        <v>0</v>
      </c>
      <c r="R49" s="57">
        <f t="shared" si="12"/>
        <v>-24133.333333333328</v>
      </c>
    </row>
    <row r="51" spans="2:18" x14ac:dyDescent="0.3">
      <c r="C51" s="1" t="s">
        <v>0</v>
      </c>
      <c r="D51" s="1" t="s">
        <v>1</v>
      </c>
    </row>
    <row r="52" spans="2:18" x14ac:dyDescent="0.3">
      <c r="C52" s="2">
        <v>39.79999999999999</v>
      </c>
      <c r="D52" s="2">
        <v>240.29999999999998</v>
      </c>
      <c r="J52" s="1" t="s">
        <v>17</v>
      </c>
      <c r="K52" s="47" t="s">
        <v>6</v>
      </c>
      <c r="L52" s="49" t="s">
        <v>7</v>
      </c>
      <c r="M52" s="12" t="s">
        <v>8</v>
      </c>
      <c r="N52" s="50" t="s">
        <v>14</v>
      </c>
      <c r="O52" s="50" t="s">
        <v>15</v>
      </c>
      <c r="P52" s="12" t="s">
        <v>40</v>
      </c>
      <c r="Q52" s="12" t="s">
        <v>41</v>
      </c>
      <c r="R52" s="19"/>
    </row>
    <row r="53" spans="2:18" x14ac:dyDescent="0.3">
      <c r="B53" s="1" t="s">
        <v>28</v>
      </c>
      <c r="C53" s="1">
        <v>3</v>
      </c>
      <c r="D53" s="1">
        <v>2</v>
      </c>
      <c r="E53" s="1">
        <f>C$52*C53+D$52*D53</f>
        <v>600</v>
      </c>
      <c r="F53" s="1" t="s">
        <v>2</v>
      </c>
      <c r="G53" s="4">
        <v>600</v>
      </c>
      <c r="J53" s="1" t="s">
        <v>24</v>
      </c>
      <c r="K53" s="41">
        <f>K47-K48*$L47/$L48</f>
        <v>1</v>
      </c>
      <c r="L53" s="6">
        <f>L47-L48*$L47/$L48</f>
        <v>0</v>
      </c>
      <c r="M53" s="6">
        <f t="shared" ref="M53:R53" si="13">M47-M48*$L47/$L48</f>
        <v>0.3</v>
      </c>
      <c r="N53" s="6">
        <f t="shared" si="13"/>
        <v>-0.39999999999999997</v>
      </c>
      <c r="O53" s="6">
        <f t="shared" si="13"/>
        <v>9.9999999999999992E-2</v>
      </c>
      <c r="P53" s="6">
        <f t="shared" si="13"/>
        <v>0.39999999999999997</v>
      </c>
      <c r="Q53" s="6">
        <f t="shared" si="13"/>
        <v>-9.9999999999999992E-2</v>
      </c>
      <c r="R53" s="48">
        <f t="shared" si="13"/>
        <v>1.0999999999999999</v>
      </c>
    </row>
    <row r="54" spans="2:18" x14ac:dyDescent="0.3">
      <c r="B54" s="1" t="s">
        <v>29</v>
      </c>
      <c r="C54" s="1">
        <v>1</v>
      </c>
      <c r="D54" s="1">
        <v>4</v>
      </c>
      <c r="E54" s="1">
        <f t="shared" ref="E54:E55" si="14">C$52*C54+D$52*D54</f>
        <v>1000.9999999999999</v>
      </c>
      <c r="F54" s="1" t="s">
        <v>2</v>
      </c>
      <c r="G54" s="4">
        <v>1001</v>
      </c>
      <c r="J54" s="1" t="s">
        <v>25</v>
      </c>
      <c r="K54" s="44">
        <f>K48/$L48</f>
        <v>0</v>
      </c>
      <c r="L54" s="9">
        <f>L48/$L48</f>
        <v>1</v>
      </c>
      <c r="M54" s="9">
        <f t="shared" ref="M54:R54" si="15">M48/$L48</f>
        <v>0.1</v>
      </c>
      <c r="N54" s="9">
        <f t="shared" si="15"/>
        <v>0.19999999999999998</v>
      </c>
      <c r="O54" s="9">
        <f t="shared" si="15"/>
        <v>-0.3</v>
      </c>
      <c r="P54" s="9">
        <f t="shared" si="15"/>
        <v>-0.19999999999999998</v>
      </c>
      <c r="Q54" s="9">
        <f t="shared" si="15"/>
        <v>0.3</v>
      </c>
      <c r="R54" s="23">
        <f t="shared" si="15"/>
        <v>0.70000000000000007</v>
      </c>
    </row>
    <row r="55" spans="2:18" x14ac:dyDescent="0.3">
      <c r="B55" s="1" t="s">
        <v>30</v>
      </c>
      <c r="C55" s="1">
        <v>1</v>
      </c>
      <c r="D55" s="1">
        <v>1</v>
      </c>
      <c r="E55" s="1">
        <f t="shared" si="14"/>
        <v>280.09999999999997</v>
      </c>
      <c r="F55" s="1" t="s">
        <v>2</v>
      </c>
      <c r="G55" s="4">
        <v>300</v>
      </c>
      <c r="J55" s="1" t="s">
        <v>26</v>
      </c>
      <c r="K55" s="55">
        <f>K49-K48*$L49/$L48</f>
        <v>0</v>
      </c>
      <c r="L55" s="53">
        <f>L49-L48*$L49/$L48</f>
        <v>0</v>
      </c>
      <c r="M55" s="53">
        <f t="shared" ref="M55:R55" si="16">M49-M48*$L49/$L48</f>
        <v>20.000000000001364</v>
      </c>
      <c r="N55" s="58">
        <f t="shared" si="16"/>
        <v>39.999999999998181</v>
      </c>
      <c r="O55" s="58">
        <f t="shared" si="16"/>
        <v>240</v>
      </c>
      <c r="P55" s="53">
        <f t="shared" si="16"/>
        <v>9960.0000000000018</v>
      </c>
      <c r="Q55" s="53">
        <f t="shared" si="16"/>
        <v>9760</v>
      </c>
      <c r="R55" s="54">
        <f t="shared" si="16"/>
        <v>-1359.9999999999964</v>
      </c>
    </row>
    <row r="56" spans="2:18" x14ac:dyDescent="0.3">
      <c r="B56" s="1" t="s">
        <v>48</v>
      </c>
      <c r="C56" s="5">
        <v>4</v>
      </c>
      <c r="D56" s="5">
        <v>5</v>
      </c>
      <c r="E56" s="3">
        <f>C$52*C56+D$52*D56</f>
        <v>1360.7</v>
      </c>
      <c r="F56" s="1" t="s">
        <v>3</v>
      </c>
    </row>
    <row r="57" spans="2:18" x14ac:dyDescent="0.3">
      <c r="K57" s="35" t="s">
        <v>57</v>
      </c>
    </row>
    <row r="58" spans="2:18" x14ac:dyDescent="0.3">
      <c r="K58" s="59" t="s">
        <v>55</v>
      </c>
      <c r="L58" s="60"/>
      <c r="M58" s="60"/>
      <c r="N58" s="60"/>
      <c r="O58" s="60"/>
      <c r="P58" s="60"/>
      <c r="Q58" s="60"/>
      <c r="R58" s="60"/>
    </row>
    <row r="59" spans="2:18" x14ac:dyDescent="0.3">
      <c r="K59" s="59" t="s">
        <v>56</v>
      </c>
      <c r="L59" s="60"/>
      <c r="M59" s="60"/>
      <c r="N59" s="60"/>
      <c r="O59" s="60"/>
      <c r="P59" s="60"/>
      <c r="Q59" s="60"/>
      <c r="R59" s="60"/>
    </row>
  </sheetData>
  <scenarios current="0" show="0">
    <scenario name="Αρχικό" count="2" user="user" comment="Created by user on 11/16/2014">
      <inputCells r="C6" val="40"/>
      <inputCells r="D6" val="240"/>
    </scenario>
    <scenario name="w1" count="2" user="user" comment="Created by user on 11/16/2014">
      <inputCells r="C6" val="40"/>
      <inputCells r="D6" val="240"/>
    </scenario>
    <scenario name="w11" count="2" user="user" comment="Created by user on 11/16/2014">
      <inputCells r="C6" val="40"/>
      <inputCells r="D6" val="240"/>
    </scenario>
  </scenarios>
  <pageMargins left="0.23622047244094491" right="0.19685039370078741" top="0.56999999999999995" bottom="0.23622047244094491" header="0.31496062992125984" footer="0.11811023622047245"/>
  <pageSetup paperSize="0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/>
  </sheetViews>
  <sheetFormatPr defaultColWidth="9.109375" defaultRowHeight="14.4" x14ac:dyDescent="0.3"/>
  <cols>
    <col min="1" max="16384" width="9.109375" style="1"/>
  </cols>
  <sheetData/>
  <pageMargins left="0.70866141732283472" right="0.70866141732283472" top="0.35433070866141736" bottom="0.31496062992125984" header="0.31496062992125984" footer="0.31496062992125984"/>
  <pageSetup paperSize="0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7" workbookViewId="0">
      <selection activeCell="A47" sqref="A47"/>
    </sheetView>
  </sheetViews>
  <sheetFormatPr defaultColWidth="9.109375" defaultRowHeight="14.4" x14ac:dyDescent="0.3"/>
  <cols>
    <col min="1" max="16384" width="9.109375" style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workbookViewId="0"/>
  </sheetViews>
  <sheetFormatPr defaultColWidth="9.109375" defaultRowHeight="14.4" x14ac:dyDescent="0.3"/>
  <cols>
    <col min="1" max="16384" width="9.109375" style="1"/>
  </cols>
  <sheetData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Answer Report 1</vt:lpstr>
      <vt:lpstr>Φύλλο 1</vt:lpstr>
      <vt:lpstr>Φύλλο 2</vt:lpstr>
      <vt:lpstr>Φύλλο 3</vt:lpstr>
      <vt:lpstr>Φύλλο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CHASIAKOS ATHANASIOS</cp:lastModifiedBy>
  <cp:lastPrinted>2014-12-02T04:44:20Z</cp:lastPrinted>
  <dcterms:created xsi:type="dcterms:W3CDTF">2014-11-16T13:00:52Z</dcterms:created>
  <dcterms:modified xsi:type="dcterms:W3CDTF">2025-03-19T10:57:53Z</dcterms:modified>
</cp:coreProperties>
</file>