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_File transfer\Courses\Μέθοδοι Βελτιστοποίησης\"/>
    </mc:Choice>
  </mc:AlternateContent>
  <xr:revisionPtr revIDLastSave="0" documentId="13_ncr:1_{E2F62924-C9D6-45E2-906C-D5B686C42077}" xr6:coauthVersionLast="47" xr6:coauthVersionMax="47" xr10:uidLastSave="{00000000-0000-0000-0000-000000000000}"/>
  <bookViews>
    <workbookView xWindow="-108" yWindow="-108" windowWidth="23256" windowHeight="12576" activeTab="5" xr2:uid="{19A21C9A-6ADD-41CD-953C-5409012FA628}"/>
  </bookViews>
  <sheets>
    <sheet name="Simplex" sheetId="1" r:id="rId1"/>
    <sheet name="Solver" sheetId="2" r:id="rId2"/>
    <sheet name="GA" sheetId="3" r:id="rId3"/>
    <sheet name="Sheet3" sheetId="4" r:id="rId4"/>
    <sheet name="PSO" sheetId="5" r:id="rId5"/>
    <sheet name="SA" sheetId="6" r:id="rId6"/>
    <sheet name="Sheet2" sheetId="7" r:id="rId7"/>
  </sheets>
  <definedNames>
    <definedName name="solver_adj" localSheetId="1" hidden="1">Solver!$D$2:$E$2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Solver!$D$2:$E$2</definedName>
    <definedName name="solver_lhs2" localSheetId="1" hidden="1">Solver!$D$2:$E$2</definedName>
    <definedName name="solver_lhs3" localSheetId="1" hidden="1">Solver!$F$7:$F$9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Solver!$F$10</definedName>
    <definedName name="solver_pre" localSheetId="1" hidden="1">0.000001</definedName>
    <definedName name="solver_rbv" localSheetId="1" hidden="1">1</definedName>
    <definedName name="solver_rel1" localSheetId="1" hidden="1">4</definedName>
    <definedName name="solver_rel2" localSheetId="1" hidden="1">3</definedName>
    <definedName name="solver_rel3" localSheetId="1" hidden="1">1</definedName>
    <definedName name="solver_rhs1" localSheetId="1" hidden="1">"integer"</definedName>
    <definedName name="solver_rhs2" localSheetId="1" hidden="1">0</definedName>
    <definedName name="solver_rhs3" localSheetId="1" hidden="1">Solver!$H$7:$H$9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6" l="1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3" i="6"/>
  <c r="X6" i="6"/>
  <c r="X7" i="6" s="1"/>
  <c r="X8" i="6" s="1"/>
  <c r="X9" i="6" s="1"/>
  <c r="X10" i="6" s="1"/>
  <c r="X11" i="6" s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X43" i="6" s="1"/>
  <c r="X44" i="6" s="1"/>
  <c r="X45" i="6" s="1"/>
  <c r="X46" i="6" s="1"/>
  <c r="X47" i="6" s="1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X60" i="6" s="1"/>
  <c r="X61" i="6" s="1"/>
  <c r="X62" i="6" s="1"/>
  <c r="X63" i="6" s="1"/>
  <c r="X64" i="6" s="1"/>
  <c r="X65" i="6" s="1"/>
  <c r="X66" i="6" s="1"/>
  <c r="X67" i="6" s="1"/>
  <c r="X68" i="6" s="1"/>
  <c r="X69" i="6" s="1"/>
  <c r="X70" i="6" s="1"/>
  <c r="X71" i="6" s="1"/>
  <c r="X72" i="6" s="1"/>
  <c r="X73" i="6" s="1"/>
  <c r="X74" i="6" s="1"/>
  <c r="X75" i="6" s="1"/>
  <c r="X76" i="6" s="1"/>
  <c r="X77" i="6" s="1"/>
  <c r="X78" i="6" s="1"/>
  <c r="X79" i="6" s="1"/>
  <c r="X80" i="6" s="1"/>
  <c r="X81" i="6" s="1"/>
  <c r="X82" i="6" s="1"/>
  <c r="X83" i="6" s="1"/>
  <c r="X84" i="6" s="1"/>
  <c r="X85" i="6" s="1"/>
  <c r="X86" i="6" s="1"/>
  <c r="X87" i="6" s="1"/>
  <c r="X88" i="6" s="1"/>
  <c r="X89" i="6" s="1"/>
  <c r="X90" i="6" s="1"/>
  <c r="X91" i="6" s="1"/>
  <c r="X92" i="6" s="1"/>
  <c r="X93" i="6" s="1"/>
  <c r="X94" i="6" s="1"/>
  <c r="X95" i="6" s="1"/>
  <c r="X96" i="6" s="1"/>
  <c r="X97" i="6" s="1"/>
  <c r="X98" i="6" s="1"/>
  <c r="X99" i="6" s="1"/>
  <c r="X100" i="6" s="1"/>
  <c r="X101" i="6" s="1"/>
  <c r="X102" i="6" s="1"/>
  <c r="X103" i="6" s="1"/>
  <c r="X5" i="6"/>
  <c r="H6" i="6"/>
  <c r="H12" i="6"/>
  <c r="H16" i="6"/>
  <c r="H18" i="6"/>
  <c r="H26" i="6"/>
  <c r="H30" i="6"/>
  <c r="H34" i="6"/>
  <c r="H38" i="6"/>
  <c r="H42" i="6"/>
  <c r="H46" i="6"/>
  <c r="H52" i="6"/>
  <c r="H56" i="6"/>
  <c r="H62" i="6"/>
  <c r="H64" i="6"/>
  <c r="H66" i="6"/>
  <c r="H68" i="6"/>
  <c r="H88" i="6"/>
  <c r="H94" i="6"/>
  <c r="H100" i="6"/>
  <c r="H7" i="6"/>
  <c r="H9" i="6"/>
  <c r="H11" i="6"/>
  <c r="H13" i="6"/>
  <c r="H19" i="6"/>
  <c r="H25" i="6"/>
  <c r="H27" i="6"/>
  <c r="H29" i="6"/>
  <c r="H31" i="6"/>
  <c r="H33" i="6"/>
  <c r="H35" i="6"/>
  <c r="H37" i="6"/>
  <c r="H47" i="6"/>
  <c r="H51" i="6"/>
  <c r="H55" i="6"/>
  <c r="H57" i="6"/>
  <c r="H59" i="6"/>
  <c r="H61" i="6"/>
  <c r="H69" i="6"/>
  <c r="H71" i="6"/>
  <c r="H75" i="6"/>
  <c r="H77" i="6"/>
  <c r="H87" i="6"/>
  <c r="H89" i="6"/>
  <c r="H95" i="6"/>
  <c r="H99" i="6"/>
  <c r="H101" i="6"/>
  <c r="H103" i="6"/>
  <c r="G5" i="6"/>
  <c r="G8" i="6"/>
  <c r="G10" i="6"/>
  <c r="G14" i="6"/>
  <c r="G15" i="6"/>
  <c r="G17" i="6"/>
  <c r="H20" i="6"/>
  <c r="G21" i="6"/>
  <c r="H22" i="6"/>
  <c r="G23" i="6"/>
  <c r="G24" i="6"/>
  <c r="G28" i="6"/>
  <c r="H32" i="6"/>
  <c r="G36" i="6"/>
  <c r="G39" i="6"/>
  <c r="G40" i="6"/>
  <c r="G41" i="6"/>
  <c r="G43" i="6"/>
  <c r="G44" i="6"/>
  <c r="G45" i="6"/>
  <c r="H48" i="6"/>
  <c r="G49" i="6"/>
  <c r="G50" i="6"/>
  <c r="G53" i="6"/>
  <c r="G54" i="6"/>
  <c r="G58" i="6"/>
  <c r="H60" i="6"/>
  <c r="G63" i="6"/>
  <c r="G65" i="6"/>
  <c r="G67" i="6"/>
  <c r="G70" i="6"/>
  <c r="G72" i="6"/>
  <c r="G73" i="6"/>
  <c r="G74" i="6"/>
  <c r="H76" i="6"/>
  <c r="G78" i="6"/>
  <c r="G79" i="6"/>
  <c r="G80" i="6"/>
  <c r="G81" i="6"/>
  <c r="G82" i="6"/>
  <c r="G83" i="6"/>
  <c r="G84" i="6"/>
  <c r="G85" i="6"/>
  <c r="G86" i="6"/>
  <c r="G90" i="6"/>
  <c r="G91" i="6"/>
  <c r="G92" i="6"/>
  <c r="G93" i="6"/>
  <c r="G96" i="6"/>
  <c r="G97" i="6"/>
  <c r="G98" i="6"/>
  <c r="G102" i="6"/>
  <c r="H3" i="6"/>
  <c r="G3" i="6"/>
  <c r="P3" i="6" s="1"/>
  <c r="X4" i="6"/>
  <c r="H4" i="6"/>
  <c r="Q3" i="6"/>
  <c r="T3" i="6" l="1"/>
  <c r="U3" i="6"/>
  <c r="G4" i="6"/>
  <c r="L4" i="6" s="1"/>
  <c r="S3" i="6"/>
  <c r="R3" i="6"/>
  <c r="I4" i="6" l="1"/>
  <c r="K4" i="6"/>
  <c r="J4" i="6"/>
  <c r="M4" i="6" s="1"/>
  <c r="L3" i="6" l="1"/>
  <c r="K3" i="6"/>
  <c r="J3" i="6"/>
  <c r="I3" i="6"/>
  <c r="AV13" i="5"/>
  <c r="AW13" i="5"/>
  <c r="AX13" i="5"/>
  <c r="AY13" i="5"/>
  <c r="AU13" i="5"/>
  <c r="AX4" i="5"/>
  <c r="AY4" i="5"/>
  <c r="AX5" i="5"/>
  <c r="AY5" i="5"/>
  <c r="AX6" i="5"/>
  <c r="AY6" i="5"/>
  <c r="AX7" i="5"/>
  <c r="AY7" i="5"/>
  <c r="AX8" i="5"/>
  <c r="AY8" i="5"/>
  <c r="AX9" i="5"/>
  <c r="AY9" i="5"/>
  <c r="AX10" i="5"/>
  <c r="AY10" i="5"/>
  <c r="AX11" i="5"/>
  <c r="AY11" i="5"/>
  <c r="AX12" i="5"/>
  <c r="AY12" i="5"/>
  <c r="AY3" i="5"/>
  <c r="AX3" i="5"/>
  <c r="Q40" i="5"/>
  <c r="P40" i="5"/>
  <c r="H40" i="5"/>
  <c r="G40" i="5"/>
  <c r="Q39" i="5"/>
  <c r="P39" i="5"/>
  <c r="L39" i="5"/>
  <c r="I39" i="5"/>
  <c r="H39" i="5"/>
  <c r="J39" i="5" s="1"/>
  <c r="G39" i="5"/>
  <c r="K39" i="5" s="1"/>
  <c r="M39" i="5" s="1"/>
  <c r="Q38" i="5"/>
  <c r="P38" i="5"/>
  <c r="K38" i="5"/>
  <c r="J38" i="5"/>
  <c r="H38" i="5"/>
  <c r="G38" i="5"/>
  <c r="Q37" i="5"/>
  <c r="P37" i="5"/>
  <c r="H37" i="5"/>
  <c r="J37" i="5" s="1"/>
  <c r="G37" i="5"/>
  <c r="K37" i="5" s="1"/>
  <c r="Q36" i="5"/>
  <c r="P36" i="5"/>
  <c r="H36" i="5"/>
  <c r="G36" i="5"/>
  <c r="Q35" i="5"/>
  <c r="P35" i="5"/>
  <c r="L35" i="5"/>
  <c r="I35" i="5"/>
  <c r="H35" i="5"/>
  <c r="J35" i="5" s="1"/>
  <c r="G35" i="5"/>
  <c r="K35" i="5" s="1"/>
  <c r="M35" i="5" s="1"/>
  <c r="Q34" i="5"/>
  <c r="P34" i="5"/>
  <c r="K34" i="5"/>
  <c r="J34" i="5"/>
  <c r="H34" i="5"/>
  <c r="G34" i="5"/>
  <c r="Q33" i="5"/>
  <c r="P33" i="5"/>
  <c r="L33" i="5"/>
  <c r="J33" i="5"/>
  <c r="M33" i="5" s="1"/>
  <c r="I33" i="5"/>
  <c r="H33" i="5"/>
  <c r="G33" i="5"/>
  <c r="K33" i="5" s="1"/>
  <c r="Q32" i="5"/>
  <c r="P32" i="5"/>
  <c r="K32" i="5"/>
  <c r="H32" i="5"/>
  <c r="G32" i="5"/>
  <c r="I32" i="5" s="1"/>
  <c r="Q31" i="5"/>
  <c r="P31" i="5"/>
  <c r="H31" i="5"/>
  <c r="L31" i="5" s="1"/>
  <c r="G31" i="5"/>
  <c r="AA4" i="5"/>
  <c r="AB4" i="5"/>
  <c r="AA5" i="5"/>
  <c r="AB5" i="5"/>
  <c r="AA6" i="5"/>
  <c r="AB6" i="5"/>
  <c r="AA7" i="5"/>
  <c r="AB7" i="5"/>
  <c r="AA8" i="5"/>
  <c r="AB8" i="5"/>
  <c r="AA9" i="5"/>
  <c r="AB9" i="5"/>
  <c r="AA10" i="5"/>
  <c r="AB10" i="5"/>
  <c r="AA11" i="5"/>
  <c r="AB11" i="5"/>
  <c r="AA12" i="5"/>
  <c r="AB12" i="5"/>
  <c r="AB3" i="5"/>
  <c r="AA3" i="5"/>
  <c r="Y12" i="5"/>
  <c r="X12" i="5"/>
  <c r="W12" i="5"/>
  <c r="V12" i="5"/>
  <c r="Y11" i="5"/>
  <c r="X11" i="5"/>
  <c r="W11" i="5"/>
  <c r="V11" i="5"/>
  <c r="Y10" i="5"/>
  <c r="X10" i="5"/>
  <c r="W10" i="5"/>
  <c r="V10" i="5"/>
  <c r="Y9" i="5"/>
  <c r="X9" i="5"/>
  <c r="W9" i="5"/>
  <c r="V9" i="5"/>
  <c r="Y8" i="5"/>
  <c r="X8" i="5"/>
  <c r="W8" i="5"/>
  <c r="V8" i="5"/>
  <c r="Y7" i="5"/>
  <c r="X7" i="5"/>
  <c r="W7" i="5"/>
  <c r="V7" i="5"/>
  <c r="Y6" i="5"/>
  <c r="X6" i="5"/>
  <c r="W6" i="5"/>
  <c r="V6" i="5"/>
  <c r="Y5" i="5"/>
  <c r="X5" i="5"/>
  <c r="W5" i="5"/>
  <c r="V5" i="5"/>
  <c r="Y4" i="5"/>
  <c r="X4" i="5"/>
  <c r="W4" i="5"/>
  <c r="V4" i="5"/>
  <c r="Y3" i="5"/>
  <c r="X3" i="5"/>
  <c r="W3" i="5"/>
  <c r="V3" i="5"/>
  <c r="L12" i="5"/>
  <c r="K12" i="5"/>
  <c r="J12" i="5"/>
  <c r="I12" i="5"/>
  <c r="L11" i="5"/>
  <c r="K11" i="5"/>
  <c r="J11" i="5"/>
  <c r="I11" i="5"/>
  <c r="L10" i="5"/>
  <c r="K10" i="5"/>
  <c r="J10" i="5"/>
  <c r="I10" i="5"/>
  <c r="L9" i="5"/>
  <c r="K9" i="5"/>
  <c r="J9" i="5"/>
  <c r="I9" i="5"/>
  <c r="L8" i="5"/>
  <c r="K8" i="5"/>
  <c r="J8" i="5"/>
  <c r="I8" i="5"/>
  <c r="L7" i="5"/>
  <c r="K7" i="5"/>
  <c r="J7" i="5"/>
  <c r="I7" i="5"/>
  <c r="L6" i="5"/>
  <c r="K6" i="5"/>
  <c r="J6" i="5"/>
  <c r="I6" i="5"/>
  <c r="L5" i="5"/>
  <c r="K5" i="5"/>
  <c r="J5" i="5"/>
  <c r="I5" i="5"/>
  <c r="L4" i="5"/>
  <c r="K4" i="5"/>
  <c r="J4" i="5"/>
  <c r="I4" i="5"/>
  <c r="L3" i="5"/>
  <c r="K3" i="5"/>
  <c r="J3" i="5"/>
  <c r="I3" i="5"/>
  <c r="O109" i="3"/>
  <c r="O110" i="3"/>
  <c r="O111" i="3"/>
  <c r="O112" i="3"/>
  <c r="O113" i="3"/>
  <c r="O114" i="3"/>
  <c r="O115" i="3"/>
  <c r="O116" i="3"/>
  <c r="O117" i="3"/>
  <c r="O108" i="3"/>
  <c r="O104" i="3"/>
  <c r="O93" i="3"/>
  <c r="O94" i="3"/>
  <c r="O95" i="3"/>
  <c r="O96" i="3"/>
  <c r="O97" i="3"/>
  <c r="O98" i="3"/>
  <c r="O99" i="3"/>
  <c r="O100" i="3"/>
  <c r="O101" i="3"/>
  <c r="O102" i="3"/>
  <c r="O103" i="3"/>
  <c r="O88" i="3"/>
  <c r="O77" i="3"/>
  <c r="O78" i="3"/>
  <c r="O79" i="3"/>
  <c r="O80" i="3"/>
  <c r="O81" i="3"/>
  <c r="O82" i="3"/>
  <c r="O83" i="3"/>
  <c r="O84" i="3"/>
  <c r="O85" i="3"/>
  <c r="O86" i="3"/>
  <c r="O87" i="3"/>
  <c r="O63" i="3"/>
  <c r="O64" i="3"/>
  <c r="O65" i="3"/>
  <c r="O66" i="3"/>
  <c r="O67" i="3"/>
  <c r="O68" i="3"/>
  <c r="O69" i="3"/>
  <c r="O70" i="3"/>
  <c r="O71" i="3"/>
  <c r="O58" i="3"/>
  <c r="O47" i="3"/>
  <c r="O48" i="3"/>
  <c r="O49" i="3"/>
  <c r="O50" i="3"/>
  <c r="O51" i="3"/>
  <c r="O52" i="3"/>
  <c r="O53" i="3"/>
  <c r="O54" i="3"/>
  <c r="O55" i="3"/>
  <c r="O56" i="3"/>
  <c r="O57" i="3"/>
  <c r="O92" i="3"/>
  <c r="O76" i="3"/>
  <c r="O62" i="3"/>
  <c r="O46" i="3"/>
  <c r="O30" i="3"/>
  <c r="O40" i="3"/>
  <c r="O41" i="3"/>
  <c r="O42" i="3"/>
  <c r="O32" i="3"/>
  <c r="O33" i="3"/>
  <c r="O34" i="3"/>
  <c r="O35" i="3"/>
  <c r="O36" i="3"/>
  <c r="O37" i="3"/>
  <c r="O38" i="3"/>
  <c r="O39" i="3"/>
  <c r="O31" i="3"/>
  <c r="N117" i="3"/>
  <c r="M117" i="3"/>
  <c r="L117" i="3"/>
  <c r="K117" i="3"/>
  <c r="N116" i="3"/>
  <c r="M116" i="3"/>
  <c r="L116" i="3"/>
  <c r="K116" i="3"/>
  <c r="N115" i="3"/>
  <c r="M115" i="3"/>
  <c r="L115" i="3"/>
  <c r="K115" i="3"/>
  <c r="N114" i="3"/>
  <c r="M114" i="3"/>
  <c r="L114" i="3"/>
  <c r="K114" i="3"/>
  <c r="N113" i="3"/>
  <c r="M113" i="3"/>
  <c r="L113" i="3"/>
  <c r="K113" i="3"/>
  <c r="N112" i="3"/>
  <c r="M112" i="3"/>
  <c r="L112" i="3"/>
  <c r="K112" i="3"/>
  <c r="N111" i="3"/>
  <c r="M111" i="3"/>
  <c r="L111" i="3"/>
  <c r="K111" i="3"/>
  <c r="N110" i="3"/>
  <c r="M110" i="3"/>
  <c r="L110" i="3"/>
  <c r="K110" i="3"/>
  <c r="N109" i="3"/>
  <c r="M109" i="3"/>
  <c r="L109" i="3"/>
  <c r="K109" i="3"/>
  <c r="N108" i="3"/>
  <c r="M108" i="3"/>
  <c r="L108" i="3"/>
  <c r="K108" i="3"/>
  <c r="N104" i="3"/>
  <c r="M104" i="3"/>
  <c r="L104" i="3"/>
  <c r="K104" i="3"/>
  <c r="N103" i="3"/>
  <c r="M103" i="3"/>
  <c r="L103" i="3"/>
  <c r="K103" i="3"/>
  <c r="N102" i="3"/>
  <c r="M102" i="3"/>
  <c r="L102" i="3"/>
  <c r="K102" i="3"/>
  <c r="N101" i="3"/>
  <c r="M101" i="3"/>
  <c r="L101" i="3"/>
  <c r="K101" i="3"/>
  <c r="N100" i="3"/>
  <c r="M100" i="3"/>
  <c r="L100" i="3"/>
  <c r="K100" i="3"/>
  <c r="N99" i="3"/>
  <c r="M99" i="3"/>
  <c r="L99" i="3"/>
  <c r="K99" i="3"/>
  <c r="N98" i="3"/>
  <c r="M98" i="3"/>
  <c r="L98" i="3"/>
  <c r="K98" i="3"/>
  <c r="N97" i="3"/>
  <c r="M97" i="3"/>
  <c r="L97" i="3"/>
  <c r="K97" i="3"/>
  <c r="N96" i="3"/>
  <c r="M96" i="3"/>
  <c r="L96" i="3"/>
  <c r="K96" i="3"/>
  <c r="N95" i="3"/>
  <c r="M95" i="3"/>
  <c r="L95" i="3"/>
  <c r="K95" i="3"/>
  <c r="N94" i="3"/>
  <c r="M94" i="3"/>
  <c r="L94" i="3"/>
  <c r="K94" i="3"/>
  <c r="N93" i="3"/>
  <c r="M93" i="3"/>
  <c r="L93" i="3"/>
  <c r="K93" i="3"/>
  <c r="N92" i="3"/>
  <c r="M92" i="3"/>
  <c r="L92" i="3"/>
  <c r="K92" i="3"/>
  <c r="G2" i="4"/>
  <c r="F2" i="4"/>
  <c r="E2" i="4"/>
  <c r="H2" i="4" s="1"/>
  <c r="D2" i="4"/>
  <c r="I2" i="4" s="1"/>
  <c r="G8" i="4"/>
  <c r="F8" i="4"/>
  <c r="E8" i="4"/>
  <c r="H8" i="4" s="1"/>
  <c r="D8" i="4"/>
  <c r="G10" i="4"/>
  <c r="F10" i="4"/>
  <c r="E10" i="4"/>
  <c r="H10" i="4" s="1"/>
  <c r="D10" i="4"/>
  <c r="G14" i="4"/>
  <c r="F14" i="4"/>
  <c r="E14" i="4"/>
  <c r="H14" i="4" s="1"/>
  <c r="D14" i="4"/>
  <c r="G13" i="4"/>
  <c r="F13" i="4"/>
  <c r="E13" i="4"/>
  <c r="D13" i="4"/>
  <c r="G12" i="4"/>
  <c r="H12" i="4" s="1"/>
  <c r="F12" i="4"/>
  <c r="E12" i="4"/>
  <c r="D12" i="4"/>
  <c r="G11" i="4"/>
  <c r="F11" i="4"/>
  <c r="E11" i="4"/>
  <c r="D11" i="4"/>
  <c r="H9" i="4"/>
  <c r="G9" i="4"/>
  <c r="F9" i="4"/>
  <c r="E9" i="4"/>
  <c r="D9" i="4"/>
  <c r="I9" i="4" s="1"/>
  <c r="G7" i="4"/>
  <c r="F7" i="4"/>
  <c r="E7" i="4"/>
  <c r="H7" i="4" s="1"/>
  <c r="D7" i="4"/>
  <c r="G6" i="4"/>
  <c r="F6" i="4"/>
  <c r="E6" i="4"/>
  <c r="H6" i="4" s="1"/>
  <c r="D6" i="4"/>
  <c r="G5" i="4"/>
  <c r="F5" i="4"/>
  <c r="E5" i="4"/>
  <c r="H5" i="4" s="1"/>
  <c r="I5" i="4" s="1"/>
  <c r="D5" i="4"/>
  <c r="G4" i="4"/>
  <c r="F4" i="4"/>
  <c r="E4" i="4"/>
  <c r="H4" i="4" s="1"/>
  <c r="D4" i="4"/>
  <c r="G3" i="4"/>
  <c r="F3" i="4"/>
  <c r="E3" i="4"/>
  <c r="D3" i="4"/>
  <c r="N85" i="3"/>
  <c r="M85" i="3"/>
  <c r="L85" i="3"/>
  <c r="K85" i="3"/>
  <c r="N84" i="3"/>
  <c r="M84" i="3"/>
  <c r="L84" i="3"/>
  <c r="K84" i="3"/>
  <c r="N83" i="3"/>
  <c r="M83" i="3"/>
  <c r="L83" i="3"/>
  <c r="K83" i="3"/>
  <c r="N82" i="3"/>
  <c r="M82" i="3"/>
  <c r="L82" i="3"/>
  <c r="K82" i="3"/>
  <c r="N81" i="3"/>
  <c r="M81" i="3"/>
  <c r="L81" i="3"/>
  <c r="K81" i="3"/>
  <c r="N80" i="3"/>
  <c r="M80" i="3"/>
  <c r="L80" i="3"/>
  <c r="K80" i="3"/>
  <c r="N79" i="3"/>
  <c r="M79" i="3"/>
  <c r="L79" i="3"/>
  <c r="K79" i="3"/>
  <c r="N78" i="3"/>
  <c r="M78" i="3"/>
  <c r="L78" i="3"/>
  <c r="K78" i="3"/>
  <c r="N77" i="3"/>
  <c r="M77" i="3"/>
  <c r="L77" i="3"/>
  <c r="K77" i="3"/>
  <c r="N76" i="3"/>
  <c r="M76" i="3"/>
  <c r="L76" i="3"/>
  <c r="K76" i="3"/>
  <c r="N88" i="3"/>
  <c r="M88" i="3"/>
  <c r="L88" i="3"/>
  <c r="K88" i="3"/>
  <c r="N87" i="3"/>
  <c r="M87" i="3"/>
  <c r="L87" i="3"/>
  <c r="K87" i="3"/>
  <c r="N86" i="3"/>
  <c r="M86" i="3"/>
  <c r="L86" i="3"/>
  <c r="K86" i="3"/>
  <c r="N71" i="3"/>
  <c r="M71" i="3"/>
  <c r="L71" i="3"/>
  <c r="K71" i="3"/>
  <c r="N70" i="3"/>
  <c r="M70" i="3"/>
  <c r="L70" i="3"/>
  <c r="K70" i="3"/>
  <c r="N69" i="3"/>
  <c r="M69" i="3"/>
  <c r="L69" i="3"/>
  <c r="K69" i="3"/>
  <c r="N68" i="3"/>
  <c r="M68" i="3"/>
  <c r="L68" i="3"/>
  <c r="K68" i="3"/>
  <c r="N67" i="3"/>
  <c r="M67" i="3"/>
  <c r="L67" i="3"/>
  <c r="K67" i="3"/>
  <c r="N66" i="3"/>
  <c r="M66" i="3"/>
  <c r="L66" i="3"/>
  <c r="K66" i="3"/>
  <c r="N65" i="3"/>
  <c r="M65" i="3"/>
  <c r="L65" i="3"/>
  <c r="K65" i="3"/>
  <c r="N64" i="3"/>
  <c r="M64" i="3"/>
  <c r="L64" i="3"/>
  <c r="K64" i="3"/>
  <c r="N63" i="3"/>
  <c r="M63" i="3"/>
  <c r="L63" i="3"/>
  <c r="K63" i="3"/>
  <c r="N62" i="3"/>
  <c r="M62" i="3"/>
  <c r="L62" i="3"/>
  <c r="K62" i="3"/>
  <c r="N58" i="3"/>
  <c r="M58" i="3"/>
  <c r="L58" i="3"/>
  <c r="K58" i="3"/>
  <c r="N57" i="3"/>
  <c r="M57" i="3"/>
  <c r="L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L53" i="3"/>
  <c r="K53" i="3"/>
  <c r="N52" i="3"/>
  <c r="M52" i="3"/>
  <c r="L52" i="3"/>
  <c r="K52" i="3"/>
  <c r="N51" i="3"/>
  <c r="M51" i="3"/>
  <c r="L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K42" i="3"/>
  <c r="L42" i="3"/>
  <c r="M42" i="3"/>
  <c r="N42" i="3"/>
  <c r="K41" i="3"/>
  <c r="L41" i="3"/>
  <c r="M41" i="3"/>
  <c r="N41" i="3"/>
  <c r="K40" i="3"/>
  <c r="L40" i="3"/>
  <c r="M40" i="3"/>
  <c r="N40" i="3"/>
  <c r="N39" i="3"/>
  <c r="M39" i="3"/>
  <c r="L39" i="3"/>
  <c r="K39" i="3"/>
  <c r="N38" i="3"/>
  <c r="M38" i="3"/>
  <c r="L38" i="3"/>
  <c r="K38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L30" i="3"/>
  <c r="K30" i="3"/>
  <c r="N25" i="3"/>
  <c r="M25" i="3"/>
  <c r="L25" i="3"/>
  <c r="O25" i="3" s="1"/>
  <c r="K25" i="3"/>
  <c r="N24" i="3"/>
  <c r="M24" i="3"/>
  <c r="L24" i="3"/>
  <c r="O24" i="3" s="1"/>
  <c r="K24" i="3"/>
  <c r="N23" i="3"/>
  <c r="M23" i="3"/>
  <c r="L23" i="3"/>
  <c r="O23" i="3" s="1"/>
  <c r="K23" i="3"/>
  <c r="N22" i="3"/>
  <c r="M22" i="3"/>
  <c r="L22" i="3"/>
  <c r="O22" i="3" s="1"/>
  <c r="K22" i="3"/>
  <c r="N21" i="3"/>
  <c r="M21" i="3"/>
  <c r="L21" i="3"/>
  <c r="O21" i="3" s="1"/>
  <c r="K21" i="3"/>
  <c r="N20" i="3"/>
  <c r="M20" i="3"/>
  <c r="L20" i="3"/>
  <c r="O20" i="3" s="1"/>
  <c r="K20" i="3"/>
  <c r="N19" i="3"/>
  <c r="M19" i="3"/>
  <c r="L19" i="3"/>
  <c r="O19" i="3" s="1"/>
  <c r="K19" i="3"/>
  <c r="N18" i="3"/>
  <c r="M18" i="3"/>
  <c r="L18" i="3"/>
  <c r="O18" i="3" s="1"/>
  <c r="K18" i="3"/>
  <c r="N17" i="3"/>
  <c r="M17" i="3"/>
  <c r="L17" i="3"/>
  <c r="O17" i="3" s="1"/>
  <c r="K17" i="3"/>
  <c r="N16" i="3"/>
  <c r="M16" i="3"/>
  <c r="L16" i="3"/>
  <c r="O16" i="3" s="1"/>
  <c r="K16" i="3"/>
  <c r="K3" i="3"/>
  <c r="L3" i="3"/>
  <c r="M3" i="3"/>
  <c r="O3" i="3" s="1"/>
  <c r="N3" i="3"/>
  <c r="K4" i="3"/>
  <c r="L4" i="3"/>
  <c r="O4" i="3" s="1"/>
  <c r="M4" i="3"/>
  <c r="N4" i="3"/>
  <c r="K5" i="3"/>
  <c r="L5" i="3"/>
  <c r="M5" i="3"/>
  <c r="O5" i="3" s="1"/>
  <c r="N5" i="3"/>
  <c r="K6" i="3"/>
  <c r="L6" i="3"/>
  <c r="O6" i="3" s="1"/>
  <c r="M6" i="3"/>
  <c r="N6" i="3"/>
  <c r="K7" i="3"/>
  <c r="L7" i="3"/>
  <c r="O7" i="3" s="1"/>
  <c r="M7" i="3"/>
  <c r="N7" i="3"/>
  <c r="K8" i="3"/>
  <c r="L8" i="3"/>
  <c r="O8" i="3" s="1"/>
  <c r="M8" i="3"/>
  <c r="N8" i="3"/>
  <c r="K9" i="3"/>
  <c r="L9" i="3"/>
  <c r="M9" i="3"/>
  <c r="O9" i="3" s="1"/>
  <c r="N9" i="3"/>
  <c r="K10" i="3"/>
  <c r="L10" i="3"/>
  <c r="O10" i="3" s="1"/>
  <c r="M10" i="3"/>
  <c r="N10" i="3"/>
  <c r="K11" i="3"/>
  <c r="L11" i="3"/>
  <c r="O11" i="3" s="1"/>
  <c r="M11" i="3"/>
  <c r="N11" i="3"/>
  <c r="K12" i="3"/>
  <c r="L12" i="3"/>
  <c r="O12" i="3" s="1"/>
  <c r="M12" i="3"/>
  <c r="N12" i="3"/>
  <c r="D8" i="2"/>
  <c r="E8" i="2"/>
  <c r="D9" i="2"/>
  <c r="E9" i="2"/>
  <c r="D10" i="2"/>
  <c r="E10" i="2"/>
  <c r="E7" i="2"/>
  <c r="D7" i="2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C33" i="1"/>
  <c r="C32" i="1"/>
  <c r="C30" i="1"/>
  <c r="C31" i="1"/>
  <c r="E21" i="1"/>
  <c r="F21" i="1"/>
  <c r="G21" i="1"/>
  <c r="H21" i="1"/>
  <c r="C21" i="1"/>
  <c r="D21" i="1"/>
  <c r="E19" i="1"/>
  <c r="F19" i="1"/>
  <c r="G19" i="1"/>
  <c r="H19" i="1"/>
  <c r="C19" i="1"/>
  <c r="D19" i="1"/>
  <c r="E18" i="1"/>
  <c r="F18" i="1"/>
  <c r="G18" i="1"/>
  <c r="H18" i="1"/>
  <c r="C18" i="1"/>
  <c r="D18" i="1"/>
  <c r="E20" i="1"/>
  <c r="F20" i="1"/>
  <c r="G20" i="1"/>
  <c r="H20" i="1"/>
  <c r="C20" i="1"/>
  <c r="D20" i="1"/>
  <c r="M3" i="6" l="1"/>
  <c r="U33" i="5"/>
  <c r="T33" i="5"/>
  <c r="U35" i="5"/>
  <c r="T35" i="5"/>
  <c r="U39" i="5"/>
  <c r="T39" i="5"/>
  <c r="I36" i="5"/>
  <c r="L36" i="5"/>
  <c r="I40" i="5"/>
  <c r="L40" i="5"/>
  <c r="I31" i="5"/>
  <c r="L32" i="5"/>
  <c r="J31" i="5"/>
  <c r="I34" i="5"/>
  <c r="M34" i="5" s="1"/>
  <c r="L34" i="5"/>
  <c r="J36" i="5"/>
  <c r="I37" i="5"/>
  <c r="I38" i="5"/>
  <c r="L38" i="5"/>
  <c r="M38" i="5" s="1"/>
  <c r="J40" i="5"/>
  <c r="K31" i="5"/>
  <c r="J32" i="5"/>
  <c r="M32" i="5" s="1"/>
  <c r="K36" i="5"/>
  <c r="L37" i="5"/>
  <c r="M37" i="5" s="1"/>
  <c r="K40" i="5"/>
  <c r="Z5" i="5"/>
  <c r="Z7" i="5"/>
  <c r="Z8" i="5"/>
  <c r="Z9" i="5"/>
  <c r="Z12" i="5"/>
  <c r="Z6" i="5"/>
  <c r="Z11" i="5"/>
  <c r="Z3" i="5"/>
  <c r="Z4" i="5"/>
  <c r="Z10" i="5"/>
  <c r="M7" i="5"/>
  <c r="AU7" i="5" s="1"/>
  <c r="M3" i="5"/>
  <c r="AU3" i="5" s="1"/>
  <c r="M8" i="5"/>
  <c r="AU8" i="5" s="1"/>
  <c r="M12" i="5"/>
  <c r="AU12" i="5" s="1"/>
  <c r="M5" i="5"/>
  <c r="AU5" i="5" s="1"/>
  <c r="M6" i="5"/>
  <c r="AU6" i="5" s="1"/>
  <c r="M11" i="5"/>
  <c r="AU11" i="5" s="1"/>
  <c r="M9" i="5"/>
  <c r="AU9" i="5" s="1"/>
  <c r="M10" i="5"/>
  <c r="AU10" i="5" s="1"/>
  <c r="M4" i="5"/>
  <c r="AU4" i="5" s="1"/>
  <c r="I4" i="4"/>
  <c r="H11" i="4"/>
  <c r="I11" i="4" s="1"/>
  <c r="I14" i="4"/>
  <c r="I7" i="4"/>
  <c r="I12" i="4"/>
  <c r="H3" i="4"/>
  <c r="I3" i="4" s="1"/>
  <c r="I6" i="4"/>
  <c r="H13" i="4"/>
  <c r="I13" i="4" s="1"/>
  <c r="I8" i="4"/>
  <c r="I10" i="4"/>
  <c r="F7" i="2"/>
  <c r="F9" i="2"/>
  <c r="F10" i="2"/>
  <c r="F8" i="2"/>
  <c r="N4" i="6" l="1"/>
  <c r="Y4" i="6" s="1"/>
  <c r="T37" i="5"/>
  <c r="U37" i="5"/>
  <c r="U38" i="5"/>
  <c r="T38" i="5"/>
  <c r="U34" i="5"/>
  <c r="T34" i="5"/>
  <c r="AB35" i="5"/>
  <c r="M31" i="5"/>
  <c r="AA33" i="5"/>
  <c r="W33" i="5"/>
  <c r="Z33" i="5" s="1"/>
  <c r="Y33" i="5"/>
  <c r="X33" i="5"/>
  <c r="V33" i="5"/>
  <c r="M40" i="5"/>
  <c r="M36" i="5"/>
  <c r="AB33" i="5"/>
  <c r="U32" i="5"/>
  <c r="T32" i="5"/>
  <c r="AA39" i="5"/>
  <c r="W39" i="5"/>
  <c r="Z39" i="5" s="1"/>
  <c r="V39" i="5"/>
  <c r="X39" i="5"/>
  <c r="Y39" i="5"/>
  <c r="AB39" i="5"/>
  <c r="AA35" i="5"/>
  <c r="W35" i="5"/>
  <c r="V35" i="5"/>
  <c r="X35" i="5"/>
  <c r="Y35" i="5"/>
  <c r="Z13" i="5"/>
  <c r="AF3" i="5" s="1"/>
  <c r="AF4" i="5" s="1"/>
  <c r="M13" i="5"/>
  <c r="Q4" i="6" l="1"/>
  <c r="H5" i="6" s="1"/>
  <c r="P4" i="6"/>
  <c r="U40" i="5"/>
  <c r="T40" i="5"/>
  <c r="Z35" i="5"/>
  <c r="Y34" i="5"/>
  <c r="X34" i="5"/>
  <c r="AA34" i="5"/>
  <c r="W34" i="5"/>
  <c r="V34" i="5"/>
  <c r="Y32" i="5"/>
  <c r="X32" i="5"/>
  <c r="W32" i="5"/>
  <c r="AA32" i="5"/>
  <c r="V32" i="5"/>
  <c r="M41" i="5"/>
  <c r="T31" i="5"/>
  <c r="U31" i="5"/>
  <c r="AB34" i="5"/>
  <c r="AB37" i="5"/>
  <c r="AB38" i="5"/>
  <c r="AB32" i="5"/>
  <c r="U36" i="5"/>
  <c r="T36" i="5"/>
  <c r="Y38" i="5"/>
  <c r="X38" i="5"/>
  <c r="AA38" i="5"/>
  <c r="W38" i="5"/>
  <c r="V38" i="5"/>
  <c r="AA37" i="5"/>
  <c r="W37" i="5"/>
  <c r="V37" i="5"/>
  <c r="Y37" i="5"/>
  <c r="X37" i="5"/>
  <c r="AE3" i="5"/>
  <c r="AE4" i="5" s="1"/>
  <c r="AE5" i="5" s="1"/>
  <c r="AF5" i="5"/>
  <c r="AQ4" i="5"/>
  <c r="AP4" i="5"/>
  <c r="G18" i="5" s="1"/>
  <c r="AQ3" i="5"/>
  <c r="K5" i="6" l="1"/>
  <c r="L5" i="6"/>
  <c r="J5" i="6"/>
  <c r="I5" i="6"/>
  <c r="S4" i="6"/>
  <c r="R4" i="6"/>
  <c r="T4" i="6"/>
  <c r="U4" i="6"/>
  <c r="Z38" i="5"/>
  <c r="Y36" i="5"/>
  <c r="X36" i="5"/>
  <c r="W36" i="5"/>
  <c r="Z36" i="5" s="1"/>
  <c r="V36" i="5"/>
  <c r="AA36" i="5"/>
  <c r="Z32" i="5"/>
  <c r="Z34" i="5"/>
  <c r="AB31" i="5"/>
  <c r="Y40" i="5"/>
  <c r="X40" i="5"/>
  <c r="W40" i="5"/>
  <c r="V40" i="5"/>
  <c r="AA40" i="5"/>
  <c r="AA31" i="5"/>
  <c r="W31" i="5"/>
  <c r="Y31" i="5"/>
  <c r="X31" i="5"/>
  <c r="V31" i="5"/>
  <c r="AB40" i="5"/>
  <c r="Z37" i="5"/>
  <c r="AB36" i="5"/>
  <c r="Q18" i="5"/>
  <c r="H18" i="5"/>
  <c r="Q17" i="5"/>
  <c r="H17" i="5"/>
  <c r="AE6" i="5"/>
  <c r="AP5" i="5"/>
  <c r="G19" i="5" s="1"/>
  <c r="AQ5" i="5"/>
  <c r="AF6" i="5"/>
  <c r="P18" i="5"/>
  <c r="AP3" i="5"/>
  <c r="M5" i="6" l="1"/>
  <c r="N5" i="6"/>
  <c r="Y5" i="6" s="1"/>
  <c r="Z31" i="5"/>
  <c r="Z40" i="5"/>
  <c r="Q19" i="5"/>
  <c r="H19" i="5"/>
  <c r="P19" i="5"/>
  <c r="AE7" i="5"/>
  <c r="AP6" i="5"/>
  <c r="G20" i="5" s="1"/>
  <c r="AF7" i="5"/>
  <c r="AQ6" i="5"/>
  <c r="L18" i="5"/>
  <c r="J18" i="5"/>
  <c r="K18" i="5"/>
  <c r="I18" i="5"/>
  <c r="G17" i="5"/>
  <c r="P17" i="5"/>
  <c r="P5" i="6" l="1"/>
  <c r="Q5" i="6"/>
  <c r="Z41" i="5"/>
  <c r="Q20" i="5"/>
  <c r="H20" i="5"/>
  <c r="AE8" i="5"/>
  <c r="AP7" i="5"/>
  <c r="G21" i="5" s="1"/>
  <c r="P20" i="5"/>
  <c r="L19" i="5"/>
  <c r="K19" i="5"/>
  <c r="J19" i="5"/>
  <c r="I19" i="5"/>
  <c r="AF8" i="5"/>
  <c r="AQ7" i="5"/>
  <c r="M18" i="5"/>
  <c r="AV4" i="5" s="1"/>
  <c r="I17" i="5"/>
  <c r="K17" i="5"/>
  <c r="L17" i="5"/>
  <c r="J17" i="5"/>
  <c r="G6" i="6" l="1"/>
  <c r="S5" i="6"/>
  <c r="U5" i="6"/>
  <c r="R5" i="6"/>
  <c r="T5" i="6"/>
  <c r="AF31" i="5"/>
  <c r="AE31" i="5"/>
  <c r="Q21" i="5"/>
  <c r="H21" i="5"/>
  <c r="M19" i="5"/>
  <c r="U19" i="5"/>
  <c r="P21" i="5"/>
  <c r="AE9" i="5"/>
  <c r="AP8" i="5"/>
  <c r="G22" i="5" s="1"/>
  <c r="K20" i="5"/>
  <c r="J20" i="5"/>
  <c r="L20" i="5"/>
  <c r="I20" i="5"/>
  <c r="AQ8" i="5"/>
  <c r="AF9" i="5"/>
  <c r="U18" i="5"/>
  <c r="T18" i="5"/>
  <c r="AA18" i="5" s="1"/>
  <c r="M17" i="5"/>
  <c r="J6" i="6" l="1"/>
  <c r="L6" i="6"/>
  <c r="K6" i="6"/>
  <c r="I6" i="6"/>
  <c r="AE32" i="5"/>
  <c r="AP31" i="5"/>
  <c r="AF32" i="5"/>
  <c r="AQ31" i="5"/>
  <c r="AV3" i="5"/>
  <c r="T17" i="5"/>
  <c r="AA17" i="5" s="1"/>
  <c r="AB19" i="5"/>
  <c r="AB18" i="5"/>
  <c r="Q22" i="5"/>
  <c r="H22" i="5"/>
  <c r="T19" i="5"/>
  <c r="AA19" i="5" s="1"/>
  <c r="AV5" i="5"/>
  <c r="M20" i="5"/>
  <c r="AV6" i="5" s="1"/>
  <c r="K21" i="5"/>
  <c r="I21" i="5"/>
  <c r="J21" i="5"/>
  <c r="L21" i="5"/>
  <c r="T20" i="5"/>
  <c r="AA20" i="5" s="1"/>
  <c r="P22" i="5"/>
  <c r="AE10" i="5"/>
  <c r="AP9" i="5"/>
  <c r="G23" i="5" s="1"/>
  <c r="AQ9" i="5"/>
  <c r="AF10" i="5"/>
  <c r="W18" i="5"/>
  <c r="V18" i="5"/>
  <c r="X18" i="5"/>
  <c r="Y18" i="5"/>
  <c r="U17" i="5"/>
  <c r="M6" i="6" l="1"/>
  <c r="N6" i="6"/>
  <c r="Y6" i="6" s="1"/>
  <c r="P45" i="5"/>
  <c r="G45" i="5"/>
  <c r="H45" i="5"/>
  <c r="Q45" i="5"/>
  <c r="AF33" i="5"/>
  <c r="AQ32" i="5"/>
  <c r="AE33" i="5"/>
  <c r="AP32" i="5"/>
  <c r="V19" i="5"/>
  <c r="X19" i="5"/>
  <c r="W19" i="5"/>
  <c r="Y19" i="5"/>
  <c r="Z19" i="5" s="1"/>
  <c r="Q23" i="5"/>
  <c r="H23" i="5"/>
  <c r="AB17" i="5"/>
  <c r="U20" i="5"/>
  <c r="V20" i="5" s="1"/>
  <c r="AE11" i="5"/>
  <c r="AP10" i="5"/>
  <c r="G24" i="5" s="1"/>
  <c r="J22" i="5"/>
  <c r="I22" i="5"/>
  <c r="K22" i="5"/>
  <c r="L22" i="5"/>
  <c r="P23" i="5"/>
  <c r="M21" i="5"/>
  <c r="AV7" i="5" s="1"/>
  <c r="AF11" i="5"/>
  <c r="AQ10" i="5"/>
  <c r="Z18" i="5"/>
  <c r="V17" i="5"/>
  <c r="X17" i="5"/>
  <c r="W17" i="5"/>
  <c r="Y17" i="5"/>
  <c r="P6" i="6" l="1"/>
  <c r="Q6" i="6"/>
  <c r="H46" i="5"/>
  <c r="Q46" i="5"/>
  <c r="L45" i="5"/>
  <c r="I45" i="5"/>
  <c r="J45" i="5"/>
  <c r="K45" i="5"/>
  <c r="P46" i="5"/>
  <c r="G46" i="5"/>
  <c r="AE34" i="5"/>
  <c r="AP33" i="5"/>
  <c r="AF34" i="5"/>
  <c r="AQ33" i="5"/>
  <c r="X20" i="5"/>
  <c r="Y20" i="5"/>
  <c r="W20" i="5"/>
  <c r="Q24" i="5"/>
  <c r="H24" i="5"/>
  <c r="AB20" i="5"/>
  <c r="T21" i="5"/>
  <c r="AA21" i="5" s="1"/>
  <c r="U21" i="5"/>
  <c r="I23" i="5"/>
  <c r="J23" i="5"/>
  <c r="L23" i="5"/>
  <c r="K23" i="5"/>
  <c r="M22" i="5"/>
  <c r="AV8" i="5" s="1"/>
  <c r="P24" i="5"/>
  <c r="Z20" i="5"/>
  <c r="AE12" i="5"/>
  <c r="AP12" i="5" s="1"/>
  <c r="G26" i="5" s="1"/>
  <c r="AP11" i="5"/>
  <c r="G25" i="5" s="1"/>
  <c r="AQ11" i="5"/>
  <c r="AF12" i="5"/>
  <c r="AQ12" i="5" s="1"/>
  <c r="Z17" i="5"/>
  <c r="T6" i="6" l="1"/>
  <c r="U6" i="6"/>
  <c r="G7" i="6"/>
  <c r="R6" i="6"/>
  <c r="S6" i="6"/>
  <c r="H47" i="5"/>
  <c r="Q47" i="5"/>
  <c r="M45" i="5"/>
  <c r="G47" i="5"/>
  <c r="P47" i="5"/>
  <c r="J46" i="5"/>
  <c r="L46" i="5"/>
  <c r="I46" i="5"/>
  <c r="K46" i="5"/>
  <c r="M46" i="5" s="1"/>
  <c r="AF35" i="5"/>
  <c r="AQ34" i="5"/>
  <c r="AE35" i="5"/>
  <c r="AP34" i="5"/>
  <c r="Q25" i="5"/>
  <c r="H25" i="5"/>
  <c r="AB21" i="5"/>
  <c r="Q26" i="5"/>
  <c r="H26" i="5"/>
  <c r="M23" i="5"/>
  <c r="AV9" i="5" s="1"/>
  <c r="P26" i="5"/>
  <c r="J24" i="5"/>
  <c r="I24" i="5"/>
  <c r="K24" i="5"/>
  <c r="L24" i="5"/>
  <c r="X21" i="5"/>
  <c r="Y21" i="5"/>
  <c r="V21" i="5"/>
  <c r="W21" i="5"/>
  <c r="P25" i="5"/>
  <c r="U22" i="5"/>
  <c r="T22" i="5"/>
  <c r="AA22" i="5" s="1"/>
  <c r="K7" i="6" l="1"/>
  <c r="L7" i="6"/>
  <c r="I7" i="6"/>
  <c r="J7" i="6"/>
  <c r="M7" i="6" s="1"/>
  <c r="H48" i="5"/>
  <c r="Q48" i="5"/>
  <c r="U46" i="5"/>
  <c r="T46" i="5"/>
  <c r="U45" i="5"/>
  <c r="T45" i="5"/>
  <c r="P48" i="5"/>
  <c r="G48" i="5"/>
  <c r="L47" i="5"/>
  <c r="I47" i="5"/>
  <c r="J47" i="5"/>
  <c r="K47" i="5"/>
  <c r="AE36" i="5"/>
  <c r="AP35" i="5"/>
  <c r="AF36" i="5"/>
  <c r="AQ35" i="5"/>
  <c r="AB22" i="5"/>
  <c r="Z21" i="5"/>
  <c r="T23" i="5"/>
  <c r="AA23" i="5" s="1"/>
  <c r="U23" i="5"/>
  <c r="M24" i="5"/>
  <c r="AV10" i="5" s="1"/>
  <c r="X22" i="5"/>
  <c r="W22" i="5"/>
  <c r="Y22" i="5"/>
  <c r="V22" i="5"/>
  <c r="K25" i="5"/>
  <c r="I25" i="5"/>
  <c r="J25" i="5"/>
  <c r="L25" i="5"/>
  <c r="I26" i="5"/>
  <c r="K26" i="5"/>
  <c r="J26" i="5"/>
  <c r="L26" i="5"/>
  <c r="N7" i="6" l="1"/>
  <c r="Y7" i="6" s="1"/>
  <c r="AA46" i="5"/>
  <c r="V46" i="5"/>
  <c r="X46" i="5"/>
  <c r="W46" i="5"/>
  <c r="Z46" i="5" s="1"/>
  <c r="Y46" i="5"/>
  <c r="J48" i="5"/>
  <c r="K48" i="5"/>
  <c r="L48" i="5"/>
  <c r="I48" i="5"/>
  <c r="G49" i="5"/>
  <c r="P49" i="5"/>
  <c r="M47" i="5"/>
  <c r="Y45" i="5"/>
  <c r="X45" i="5"/>
  <c r="V45" i="5"/>
  <c r="AA45" i="5"/>
  <c r="W45" i="5"/>
  <c r="AB46" i="5"/>
  <c r="AB45" i="5"/>
  <c r="H49" i="5"/>
  <c r="Q49" i="5"/>
  <c r="AF37" i="5"/>
  <c r="AQ36" i="5"/>
  <c r="AE37" i="5"/>
  <c r="AP36" i="5"/>
  <c r="AB23" i="5"/>
  <c r="M26" i="5"/>
  <c r="AV12" i="5" s="1"/>
  <c r="M25" i="5"/>
  <c r="AV11" i="5" s="1"/>
  <c r="U26" i="5"/>
  <c r="Z22" i="5"/>
  <c r="T24" i="5"/>
  <c r="AA24" i="5" s="1"/>
  <c r="U24" i="5"/>
  <c r="X23" i="5"/>
  <c r="Y23" i="5"/>
  <c r="W23" i="5"/>
  <c r="V23" i="5"/>
  <c r="P7" i="6" l="1"/>
  <c r="Q7" i="6"/>
  <c r="H8" i="6" s="1"/>
  <c r="T47" i="5"/>
  <c r="U47" i="5"/>
  <c r="L49" i="5"/>
  <c r="I49" i="5"/>
  <c r="J49" i="5"/>
  <c r="K49" i="5"/>
  <c r="H50" i="5"/>
  <c r="Q50" i="5"/>
  <c r="Z45" i="5"/>
  <c r="G50" i="5"/>
  <c r="P50" i="5"/>
  <c r="M48" i="5"/>
  <c r="AE38" i="5"/>
  <c r="AP37" i="5"/>
  <c r="AF38" i="5"/>
  <c r="AQ37" i="5"/>
  <c r="T26" i="5"/>
  <c r="AA26" i="5" s="1"/>
  <c r="AB26" i="5"/>
  <c r="AB24" i="5"/>
  <c r="U25" i="5"/>
  <c r="T25" i="5"/>
  <c r="AA25" i="5" s="1"/>
  <c r="M27" i="5"/>
  <c r="Z23" i="5"/>
  <c r="V24" i="5"/>
  <c r="X24" i="5"/>
  <c r="Y24" i="5"/>
  <c r="W24" i="5"/>
  <c r="X26" i="5"/>
  <c r="Y26" i="5"/>
  <c r="W26" i="5"/>
  <c r="V26" i="5"/>
  <c r="L8" i="6" l="1"/>
  <c r="I8" i="6"/>
  <c r="J8" i="6"/>
  <c r="K8" i="6"/>
  <c r="T7" i="6"/>
  <c r="U7" i="6"/>
  <c r="R7" i="6"/>
  <c r="S7" i="6"/>
  <c r="AB47" i="5"/>
  <c r="W47" i="5"/>
  <c r="X47" i="5"/>
  <c r="Y47" i="5"/>
  <c r="AA47" i="5"/>
  <c r="V47" i="5"/>
  <c r="J50" i="5"/>
  <c r="L50" i="5"/>
  <c r="I50" i="5"/>
  <c r="K50" i="5"/>
  <c r="M50" i="5" s="1"/>
  <c r="G51" i="5"/>
  <c r="P51" i="5"/>
  <c r="Q51" i="5"/>
  <c r="H51" i="5"/>
  <c r="U48" i="5"/>
  <c r="T48" i="5"/>
  <c r="M49" i="5"/>
  <c r="AF39" i="5"/>
  <c r="AQ38" i="5"/>
  <c r="AE39" i="5"/>
  <c r="AP38" i="5"/>
  <c r="AB25" i="5"/>
  <c r="Z26" i="5"/>
  <c r="X25" i="5"/>
  <c r="Y25" i="5"/>
  <c r="W25" i="5"/>
  <c r="V25" i="5"/>
  <c r="Z24" i="5"/>
  <c r="M8" i="6" l="1"/>
  <c r="N8" i="6"/>
  <c r="Y8" i="6" s="1"/>
  <c r="Q52" i="5"/>
  <c r="H52" i="5"/>
  <c r="V48" i="5"/>
  <c r="AA48" i="5"/>
  <c r="Y48" i="5"/>
  <c r="W48" i="5"/>
  <c r="Z48" i="5" s="1"/>
  <c r="X48" i="5"/>
  <c r="T49" i="5"/>
  <c r="U49" i="5"/>
  <c r="L51" i="5"/>
  <c r="I51" i="5"/>
  <c r="J51" i="5"/>
  <c r="M51" i="5" s="1"/>
  <c r="K51" i="5"/>
  <c r="U50" i="5"/>
  <c r="T50" i="5"/>
  <c r="G52" i="5"/>
  <c r="P52" i="5"/>
  <c r="AB48" i="5"/>
  <c r="Z47" i="5"/>
  <c r="AE40" i="5"/>
  <c r="AP40" i="5" s="1"/>
  <c r="AP39" i="5"/>
  <c r="AF40" i="5"/>
  <c r="AQ40" i="5" s="1"/>
  <c r="AQ39" i="5"/>
  <c r="Z25" i="5"/>
  <c r="Z27" i="5" s="1"/>
  <c r="P8" i="6" l="1"/>
  <c r="Q8" i="6"/>
  <c r="P53" i="5"/>
  <c r="G53" i="5"/>
  <c r="J52" i="5"/>
  <c r="L52" i="5"/>
  <c r="K52" i="5"/>
  <c r="I52" i="5"/>
  <c r="T51" i="5"/>
  <c r="U51" i="5"/>
  <c r="AB49" i="5"/>
  <c r="P54" i="5"/>
  <c r="G54" i="5"/>
  <c r="X50" i="5"/>
  <c r="V50" i="5"/>
  <c r="AA50" i="5"/>
  <c r="Y50" i="5"/>
  <c r="W50" i="5"/>
  <c r="X49" i="5"/>
  <c r="Y49" i="5"/>
  <c r="AA49" i="5"/>
  <c r="W49" i="5"/>
  <c r="V49" i="5"/>
  <c r="Q53" i="5"/>
  <c r="H53" i="5"/>
  <c r="AB50" i="5"/>
  <c r="H54" i="5"/>
  <c r="Q54" i="5"/>
  <c r="AF17" i="5"/>
  <c r="AE17" i="5"/>
  <c r="R8" i="6" l="1"/>
  <c r="S8" i="6"/>
  <c r="U8" i="6"/>
  <c r="T8" i="6"/>
  <c r="G9" i="6"/>
  <c r="W51" i="5"/>
  <c r="X51" i="5"/>
  <c r="V51" i="5"/>
  <c r="AA51" i="5"/>
  <c r="Y51" i="5"/>
  <c r="Z49" i="5"/>
  <c r="Z50" i="5"/>
  <c r="M52" i="5"/>
  <c r="L53" i="5"/>
  <c r="I53" i="5"/>
  <c r="J53" i="5"/>
  <c r="M53" i="5" s="1"/>
  <c r="K53" i="5"/>
  <c r="J54" i="5"/>
  <c r="L54" i="5"/>
  <c r="I54" i="5"/>
  <c r="K54" i="5"/>
  <c r="AB51" i="5"/>
  <c r="AE18" i="5"/>
  <c r="AP17" i="5"/>
  <c r="AF18" i="5"/>
  <c r="AQ17" i="5"/>
  <c r="K9" i="6" l="1"/>
  <c r="L9" i="6"/>
  <c r="I9" i="6"/>
  <c r="J9" i="6"/>
  <c r="M9" i="6" s="1"/>
  <c r="U53" i="5"/>
  <c r="T53" i="5"/>
  <c r="U52" i="5"/>
  <c r="T52" i="5"/>
  <c r="M54" i="5"/>
  <c r="Z51" i="5"/>
  <c r="AF19" i="5"/>
  <c r="AQ18" i="5"/>
  <c r="AE19" i="5"/>
  <c r="AP18" i="5"/>
  <c r="N9" i="6" l="1"/>
  <c r="Y9" i="6" s="1"/>
  <c r="X52" i="5"/>
  <c r="AA52" i="5"/>
  <c r="V52" i="5"/>
  <c r="W52" i="5"/>
  <c r="Z52" i="5" s="1"/>
  <c r="Y52" i="5"/>
  <c r="AB52" i="5"/>
  <c r="Y53" i="5"/>
  <c r="X53" i="5"/>
  <c r="V53" i="5"/>
  <c r="AA53" i="5"/>
  <c r="W53" i="5"/>
  <c r="U54" i="5"/>
  <c r="AB54" i="5" s="1"/>
  <c r="T54" i="5"/>
  <c r="M55" i="5"/>
  <c r="AB53" i="5"/>
  <c r="AE20" i="5"/>
  <c r="AP19" i="5"/>
  <c r="AF20" i="5"/>
  <c r="AQ19" i="5"/>
  <c r="P9" i="6" l="1"/>
  <c r="Q9" i="6"/>
  <c r="H10" i="6" s="1"/>
  <c r="Y54" i="5"/>
  <c r="W54" i="5"/>
  <c r="V54" i="5"/>
  <c r="X54" i="5"/>
  <c r="AA54" i="5"/>
  <c r="Z53" i="5"/>
  <c r="AE21" i="5"/>
  <c r="AP20" i="5"/>
  <c r="AF21" i="5"/>
  <c r="AQ20" i="5"/>
  <c r="L10" i="6" l="1"/>
  <c r="J10" i="6"/>
  <c r="M10" i="6" s="1"/>
  <c r="K10" i="6"/>
  <c r="I10" i="6"/>
  <c r="S9" i="6"/>
  <c r="T9" i="6"/>
  <c r="U9" i="6"/>
  <c r="R9" i="6"/>
  <c r="Z54" i="5"/>
  <c r="Z55" i="5" s="1"/>
  <c r="AW3" i="5"/>
  <c r="AF22" i="5"/>
  <c r="AQ21" i="5"/>
  <c r="AE22" i="5"/>
  <c r="AP21" i="5"/>
  <c r="N10" i="6" l="1"/>
  <c r="Y10" i="6" s="1"/>
  <c r="AF45" i="5"/>
  <c r="AE45" i="5"/>
  <c r="AF23" i="5"/>
  <c r="AQ22" i="5"/>
  <c r="AE23" i="5"/>
  <c r="AP22" i="5"/>
  <c r="AW4" i="5"/>
  <c r="P10" i="6" l="1"/>
  <c r="Q10" i="6"/>
  <c r="AE46" i="5"/>
  <c r="AP45" i="5"/>
  <c r="AF46" i="5"/>
  <c r="AQ45" i="5"/>
  <c r="AW6" i="5"/>
  <c r="AW5" i="5"/>
  <c r="AF24" i="5"/>
  <c r="AQ23" i="5"/>
  <c r="AE24" i="5"/>
  <c r="AP23" i="5"/>
  <c r="S10" i="6" l="1"/>
  <c r="R10" i="6"/>
  <c r="T10" i="6"/>
  <c r="U10" i="6"/>
  <c r="G11" i="6"/>
  <c r="Q59" i="5"/>
  <c r="H59" i="5"/>
  <c r="AF47" i="5"/>
  <c r="AQ46" i="5"/>
  <c r="P59" i="5"/>
  <c r="G59" i="5"/>
  <c r="AE47" i="5"/>
  <c r="AP46" i="5"/>
  <c r="AF25" i="5"/>
  <c r="AQ24" i="5"/>
  <c r="AE25" i="5"/>
  <c r="AP24" i="5"/>
  <c r="K11" i="6" l="1"/>
  <c r="L11" i="6"/>
  <c r="I11" i="6"/>
  <c r="J11" i="6"/>
  <c r="M11" i="6" s="1"/>
  <c r="P60" i="5"/>
  <c r="G60" i="5"/>
  <c r="Q60" i="5"/>
  <c r="H60" i="5"/>
  <c r="AE48" i="5"/>
  <c r="AP47" i="5"/>
  <c r="AF48" i="5"/>
  <c r="AQ47" i="5"/>
  <c r="L59" i="5"/>
  <c r="I59" i="5"/>
  <c r="J59" i="5"/>
  <c r="K59" i="5"/>
  <c r="AW7" i="5"/>
  <c r="AF26" i="5"/>
  <c r="AQ26" i="5" s="1"/>
  <c r="AQ25" i="5"/>
  <c r="AE26" i="5"/>
  <c r="AP26" i="5" s="1"/>
  <c r="AP25" i="5"/>
  <c r="N11" i="6" l="1"/>
  <c r="Y11" i="6" s="1"/>
  <c r="M59" i="5"/>
  <c r="U59" i="5"/>
  <c r="T59" i="5"/>
  <c r="Q61" i="5"/>
  <c r="H61" i="5"/>
  <c r="AF49" i="5"/>
  <c r="AQ48" i="5"/>
  <c r="P61" i="5"/>
  <c r="G61" i="5"/>
  <c r="K60" i="5"/>
  <c r="J60" i="5"/>
  <c r="L60" i="5"/>
  <c r="I60" i="5"/>
  <c r="AE49" i="5"/>
  <c r="AP48" i="5"/>
  <c r="AW8" i="5"/>
  <c r="P11" i="6" l="1"/>
  <c r="Q11" i="6"/>
  <c r="M60" i="5"/>
  <c r="P62" i="5"/>
  <c r="G62" i="5"/>
  <c r="U60" i="5"/>
  <c r="T60" i="5"/>
  <c r="AE50" i="5"/>
  <c r="AP49" i="5"/>
  <c r="Q62" i="5"/>
  <c r="H62" i="5"/>
  <c r="L61" i="5"/>
  <c r="J61" i="5"/>
  <c r="I61" i="5"/>
  <c r="K61" i="5"/>
  <c r="AF50" i="5"/>
  <c r="AQ49" i="5"/>
  <c r="V59" i="5"/>
  <c r="X59" i="5"/>
  <c r="Y59" i="5"/>
  <c r="AA59" i="5"/>
  <c r="W59" i="5"/>
  <c r="AB59" i="5"/>
  <c r="AW9" i="5"/>
  <c r="R11" i="6" l="1"/>
  <c r="U11" i="6"/>
  <c r="S11" i="6"/>
  <c r="T11" i="6"/>
  <c r="G12" i="6"/>
  <c r="Q63" i="5"/>
  <c r="H63" i="5"/>
  <c r="Y60" i="5"/>
  <c r="V60" i="5"/>
  <c r="W60" i="5"/>
  <c r="X60" i="5"/>
  <c r="AA60" i="5"/>
  <c r="AF51" i="5"/>
  <c r="AQ50" i="5"/>
  <c r="P63" i="5"/>
  <c r="G63" i="5"/>
  <c r="AB60" i="5"/>
  <c r="M61" i="5"/>
  <c r="AE51" i="5"/>
  <c r="AP50" i="5"/>
  <c r="J62" i="5"/>
  <c r="L62" i="5"/>
  <c r="I62" i="5"/>
  <c r="K62" i="5"/>
  <c r="Z59" i="5"/>
  <c r="AW10" i="5"/>
  <c r="J12" i="6" l="1"/>
  <c r="K12" i="6"/>
  <c r="L12" i="6"/>
  <c r="I12" i="6"/>
  <c r="U61" i="5"/>
  <c r="T61" i="5"/>
  <c r="Q64" i="5"/>
  <c r="H64" i="5"/>
  <c r="M62" i="5"/>
  <c r="P64" i="5"/>
  <c r="G64" i="5"/>
  <c r="AF52" i="5"/>
  <c r="AQ51" i="5"/>
  <c r="Z60" i="5"/>
  <c r="AE52" i="5"/>
  <c r="AP51" i="5"/>
  <c r="L63" i="5"/>
  <c r="J63" i="5"/>
  <c r="I63" i="5"/>
  <c r="K63" i="5"/>
  <c r="AW12" i="5"/>
  <c r="AW11" i="5"/>
  <c r="M12" i="6" l="1"/>
  <c r="N12" i="6"/>
  <c r="Y12" i="6" s="1"/>
  <c r="Q65" i="5"/>
  <c r="H65" i="5"/>
  <c r="U62" i="5"/>
  <c r="T62" i="5"/>
  <c r="M63" i="5"/>
  <c r="P65" i="5"/>
  <c r="G65" i="5"/>
  <c r="AF53" i="5"/>
  <c r="AQ52" i="5"/>
  <c r="AE53" i="5"/>
  <c r="AP52" i="5"/>
  <c r="J64" i="5"/>
  <c r="K64" i="5"/>
  <c r="I64" i="5"/>
  <c r="L64" i="5"/>
  <c r="V61" i="5"/>
  <c r="X61" i="5"/>
  <c r="Y61" i="5"/>
  <c r="AA61" i="5"/>
  <c r="W61" i="5"/>
  <c r="AB61" i="5"/>
  <c r="P12" i="6" l="1"/>
  <c r="Q12" i="6"/>
  <c r="M64" i="5"/>
  <c r="AE54" i="5"/>
  <c r="AP54" i="5" s="1"/>
  <c r="AP53" i="5"/>
  <c r="L65" i="5"/>
  <c r="J65" i="5"/>
  <c r="I65" i="5"/>
  <c r="K65" i="5"/>
  <c r="AB62" i="5"/>
  <c r="Z61" i="5"/>
  <c r="U64" i="5"/>
  <c r="T64" i="5"/>
  <c r="Q66" i="5"/>
  <c r="H66" i="5"/>
  <c r="T63" i="5"/>
  <c r="U63" i="5"/>
  <c r="P66" i="5"/>
  <c r="G66" i="5"/>
  <c r="AF54" i="5"/>
  <c r="AQ54" i="5" s="1"/>
  <c r="AQ53" i="5"/>
  <c r="W62" i="5"/>
  <c r="Y62" i="5"/>
  <c r="V62" i="5"/>
  <c r="X62" i="5"/>
  <c r="AA62" i="5"/>
  <c r="U12" i="6" l="1"/>
  <c r="T12" i="6"/>
  <c r="G13" i="6"/>
  <c r="R12" i="6"/>
  <c r="S12" i="6"/>
  <c r="J66" i="5"/>
  <c r="I66" i="5"/>
  <c r="K66" i="5"/>
  <c r="L66" i="5"/>
  <c r="V63" i="5"/>
  <c r="AA63" i="5"/>
  <c r="W63" i="5"/>
  <c r="X63" i="5"/>
  <c r="Y63" i="5"/>
  <c r="Z62" i="5"/>
  <c r="AA64" i="5"/>
  <c r="W64" i="5"/>
  <c r="V64" i="5"/>
  <c r="Y64" i="5"/>
  <c r="X64" i="5"/>
  <c r="Q67" i="5"/>
  <c r="H67" i="5"/>
  <c r="AB64" i="5"/>
  <c r="M65" i="5"/>
  <c r="P67" i="5"/>
  <c r="G67" i="5"/>
  <c r="Q68" i="5"/>
  <c r="H68" i="5"/>
  <c r="AB63" i="5"/>
  <c r="P68" i="5"/>
  <c r="G68" i="5"/>
  <c r="I13" i="6" l="1"/>
  <c r="J13" i="6"/>
  <c r="K13" i="6"/>
  <c r="L13" i="6"/>
  <c r="L67" i="5"/>
  <c r="T65" i="5"/>
  <c r="U65" i="5"/>
  <c r="Z63" i="5"/>
  <c r="M66" i="5"/>
  <c r="K67" i="5"/>
  <c r="J67" i="5"/>
  <c r="I67" i="5"/>
  <c r="Z64" i="5"/>
  <c r="J68" i="5"/>
  <c r="L68" i="5"/>
  <c r="I68" i="5"/>
  <c r="K68" i="5"/>
  <c r="M13" i="6" l="1"/>
  <c r="N13" i="6"/>
  <c r="Y13" i="6" s="1"/>
  <c r="M67" i="5"/>
  <c r="AB65" i="5"/>
  <c r="M68" i="5"/>
  <c r="U66" i="5"/>
  <c r="T66" i="5"/>
  <c r="AA65" i="5"/>
  <c r="W65" i="5"/>
  <c r="Z65" i="5" s="1"/>
  <c r="V65" i="5"/>
  <c r="X65" i="5"/>
  <c r="Y65" i="5"/>
  <c r="P13" i="6" l="1"/>
  <c r="Q13" i="6"/>
  <c r="H14" i="6" s="1"/>
  <c r="T68" i="5"/>
  <c r="U68" i="5"/>
  <c r="AB68" i="5" s="1"/>
  <c r="M69" i="5"/>
  <c r="V66" i="5"/>
  <c r="X66" i="5"/>
  <c r="AA66" i="5"/>
  <c r="W66" i="5"/>
  <c r="Y66" i="5"/>
  <c r="AB66" i="5"/>
  <c r="U67" i="5"/>
  <c r="T67" i="5"/>
  <c r="J14" i="6" l="1"/>
  <c r="K14" i="6"/>
  <c r="I14" i="6"/>
  <c r="L14" i="6"/>
  <c r="T13" i="6"/>
  <c r="U13" i="6"/>
  <c r="R13" i="6"/>
  <c r="S13" i="6"/>
  <c r="AB67" i="5"/>
  <c r="Z66" i="5"/>
  <c r="Y67" i="5"/>
  <c r="AA67" i="5"/>
  <c r="W67" i="5"/>
  <c r="X67" i="5"/>
  <c r="V67" i="5"/>
  <c r="V68" i="5"/>
  <c r="W68" i="5"/>
  <c r="X68" i="5"/>
  <c r="Y68" i="5"/>
  <c r="AA68" i="5"/>
  <c r="M14" i="6" l="1"/>
  <c r="N14" i="6"/>
  <c r="Y14" i="6" s="1"/>
  <c r="Z68" i="5"/>
  <c r="Z67" i="5"/>
  <c r="P14" i="6" l="1"/>
  <c r="Q14" i="6"/>
  <c r="H15" i="6" s="1"/>
  <c r="Z69" i="5"/>
  <c r="U14" i="6" l="1"/>
  <c r="R14" i="6"/>
  <c r="S14" i="6"/>
  <c r="T14" i="6"/>
  <c r="K15" i="6"/>
  <c r="I15" i="6"/>
  <c r="J15" i="6"/>
  <c r="L15" i="6"/>
  <c r="AF59" i="5"/>
  <c r="AE59" i="5"/>
  <c r="M15" i="6" l="1"/>
  <c r="N15" i="6" s="1"/>
  <c r="Y15" i="6" s="1"/>
  <c r="P15" i="6" s="1"/>
  <c r="Q15" i="6"/>
  <c r="AE60" i="5"/>
  <c r="AP59" i="5"/>
  <c r="AF60" i="5"/>
  <c r="AQ59" i="5"/>
  <c r="R15" i="6" l="1"/>
  <c r="S15" i="6"/>
  <c r="T15" i="6"/>
  <c r="G16" i="6"/>
  <c r="U15" i="6"/>
  <c r="AF61" i="5"/>
  <c r="AQ60" i="5"/>
  <c r="AE61" i="5"/>
  <c r="AP60" i="5"/>
  <c r="L16" i="6" l="1"/>
  <c r="I16" i="6"/>
  <c r="J16" i="6"/>
  <c r="K16" i="6"/>
  <c r="AE62" i="5"/>
  <c r="AP61" i="5"/>
  <c r="AF62" i="5"/>
  <c r="AQ61" i="5"/>
  <c r="M16" i="6" l="1"/>
  <c r="N16" i="6"/>
  <c r="Y16" i="6" s="1"/>
  <c r="AF63" i="5"/>
  <c r="AQ62" i="5"/>
  <c r="AE63" i="5"/>
  <c r="AP62" i="5"/>
  <c r="Q16" i="6" l="1"/>
  <c r="H17" i="6" s="1"/>
  <c r="P16" i="6"/>
  <c r="AE64" i="5"/>
  <c r="AP63" i="5"/>
  <c r="AF64" i="5"/>
  <c r="AQ63" i="5"/>
  <c r="U16" i="6" l="1"/>
  <c r="R16" i="6"/>
  <c r="S16" i="6"/>
  <c r="T16" i="6"/>
  <c r="K17" i="6"/>
  <c r="J17" i="6"/>
  <c r="L17" i="6"/>
  <c r="I17" i="6"/>
  <c r="AF65" i="5"/>
  <c r="AQ64" i="5"/>
  <c r="AE65" i="5"/>
  <c r="AP64" i="5"/>
  <c r="M17" i="6" l="1"/>
  <c r="N17" i="6"/>
  <c r="Y17" i="6" s="1"/>
  <c r="AE66" i="5"/>
  <c r="AP65" i="5"/>
  <c r="AF66" i="5"/>
  <c r="AQ65" i="5"/>
  <c r="P17" i="6" l="1"/>
  <c r="Q17" i="6"/>
  <c r="AF67" i="5"/>
  <c r="AQ66" i="5"/>
  <c r="AE67" i="5"/>
  <c r="AP66" i="5"/>
  <c r="T17" i="6" l="1"/>
  <c r="U17" i="6"/>
  <c r="G18" i="6"/>
  <c r="R17" i="6"/>
  <c r="S17" i="6"/>
  <c r="AE68" i="5"/>
  <c r="AP68" i="5" s="1"/>
  <c r="AP67" i="5"/>
  <c r="AF68" i="5"/>
  <c r="AQ68" i="5" s="1"/>
  <c r="AQ67" i="5"/>
  <c r="J18" i="6" l="1"/>
  <c r="K18" i="6"/>
  <c r="L18" i="6"/>
  <c r="I18" i="6"/>
  <c r="M18" i="6" l="1"/>
  <c r="N18" i="6" l="1"/>
  <c r="Y18" i="6" s="1"/>
  <c r="P18" i="6" l="1"/>
  <c r="Q18" i="6"/>
  <c r="S18" i="6" l="1"/>
  <c r="T18" i="6"/>
  <c r="U18" i="6"/>
  <c r="G19" i="6"/>
  <c r="R18" i="6"/>
  <c r="I19" i="6" l="1"/>
  <c r="J19" i="6"/>
  <c r="K19" i="6"/>
  <c r="L19" i="6"/>
  <c r="M19" i="6" l="1"/>
  <c r="N19" i="6"/>
  <c r="Y19" i="6" s="1"/>
  <c r="P19" i="6" l="1"/>
  <c r="Q19" i="6"/>
  <c r="R19" i="6" l="1"/>
  <c r="S19" i="6"/>
  <c r="T19" i="6"/>
  <c r="G20" i="6"/>
  <c r="U19" i="6"/>
  <c r="L20" i="6" l="1"/>
  <c r="I20" i="6"/>
  <c r="J20" i="6"/>
  <c r="K20" i="6"/>
  <c r="M20" i="6" l="1"/>
  <c r="N20" i="6"/>
  <c r="Y20" i="6" s="1"/>
  <c r="Q20" i="6" l="1"/>
  <c r="H21" i="6" s="1"/>
  <c r="P20" i="6"/>
  <c r="U20" i="6" l="1"/>
  <c r="R20" i="6"/>
  <c r="S20" i="6"/>
  <c r="T20" i="6"/>
  <c r="K21" i="6"/>
  <c r="J21" i="6"/>
  <c r="L21" i="6"/>
  <c r="I21" i="6"/>
  <c r="M21" i="6" l="1"/>
  <c r="N21" i="6"/>
  <c r="Y21" i="6" s="1"/>
  <c r="P21" i="6" l="1"/>
  <c r="Q21" i="6"/>
  <c r="T21" i="6" l="1"/>
  <c r="U21" i="6"/>
  <c r="G22" i="6"/>
  <c r="R21" i="6"/>
  <c r="S21" i="6"/>
  <c r="J22" i="6" l="1"/>
  <c r="K22" i="6"/>
  <c r="L22" i="6"/>
  <c r="I22" i="6"/>
  <c r="M22" i="6" l="1"/>
  <c r="N22" i="6" l="1"/>
  <c r="Y22" i="6" s="1"/>
  <c r="P22" i="6" l="1"/>
  <c r="Q22" i="6"/>
  <c r="H23" i="6" s="1"/>
  <c r="I23" i="6" l="1"/>
  <c r="J23" i="6"/>
  <c r="K23" i="6"/>
  <c r="L23" i="6"/>
  <c r="S22" i="6"/>
  <c r="T22" i="6"/>
  <c r="U22" i="6"/>
  <c r="R22" i="6"/>
  <c r="M23" i="6" l="1"/>
  <c r="N23" i="6" l="1"/>
  <c r="Y23" i="6" s="1"/>
  <c r="P23" i="6" l="1"/>
  <c r="Q23" i="6"/>
  <c r="H24" i="6" s="1"/>
  <c r="L24" i="6" l="1"/>
  <c r="J24" i="6"/>
  <c r="I24" i="6"/>
  <c r="K24" i="6"/>
  <c r="R23" i="6"/>
  <c r="S23" i="6"/>
  <c r="T23" i="6"/>
  <c r="U23" i="6"/>
  <c r="M24" i="6" l="1"/>
  <c r="N24" i="6" l="1"/>
  <c r="Y24" i="6" s="1"/>
  <c r="Q24" i="6" l="1"/>
  <c r="P24" i="6"/>
  <c r="U24" i="6" l="1"/>
  <c r="G25" i="6"/>
  <c r="R24" i="6"/>
  <c r="S24" i="6"/>
  <c r="T24" i="6"/>
  <c r="K25" i="6" l="1"/>
  <c r="L25" i="6"/>
  <c r="I25" i="6"/>
  <c r="J25" i="6"/>
  <c r="M25" i="6" s="1"/>
  <c r="N25" i="6" l="1"/>
  <c r="Y25" i="6" s="1"/>
  <c r="P25" i="6" l="1"/>
  <c r="Q25" i="6"/>
  <c r="T25" i="6" l="1"/>
  <c r="U25" i="6"/>
  <c r="G26" i="6"/>
  <c r="R25" i="6"/>
  <c r="S25" i="6"/>
  <c r="J26" i="6" l="1"/>
  <c r="K26" i="6"/>
  <c r="L26" i="6"/>
  <c r="I26" i="6"/>
  <c r="M26" i="6" l="1"/>
  <c r="N26" i="6" l="1"/>
  <c r="Y26" i="6" s="1"/>
  <c r="P26" i="6" l="1"/>
  <c r="Q26" i="6"/>
  <c r="T26" i="6" l="1"/>
  <c r="U26" i="6"/>
  <c r="G27" i="6"/>
  <c r="S26" i="6"/>
  <c r="R26" i="6"/>
  <c r="J27" i="6" l="1"/>
  <c r="K27" i="6"/>
  <c r="I27" i="6"/>
  <c r="L27" i="6"/>
  <c r="M27" i="6" l="1"/>
  <c r="N27" i="6" l="1"/>
  <c r="Y27" i="6" s="1"/>
  <c r="P27" i="6" l="1"/>
  <c r="Q27" i="6"/>
  <c r="H28" i="6" s="1"/>
  <c r="K28" i="6" l="1"/>
  <c r="J28" i="6"/>
  <c r="I28" i="6"/>
  <c r="L28" i="6"/>
  <c r="U27" i="6"/>
  <c r="R27" i="6"/>
  <c r="T27" i="6"/>
  <c r="S27" i="6"/>
  <c r="M28" i="6" l="1"/>
  <c r="N28" i="6" l="1"/>
  <c r="Y28" i="6" s="1"/>
  <c r="P28" i="6" l="1"/>
  <c r="Q28" i="6"/>
  <c r="T28" i="6" l="1"/>
  <c r="U28" i="6"/>
  <c r="G29" i="6"/>
  <c r="S28" i="6"/>
  <c r="R28" i="6"/>
  <c r="J29" i="6" l="1"/>
  <c r="K29" i="6"/>
  <c r="I29" i="6"/>
  <c r="L29" i="6"/>
  <c r="M29" i="6" l="1"/>
  <c r="N29" i="6" l="1"/>
  <c r="Y29" i="6" s="1"/>
  <c r="P29" i="6" l="1"/>
  <c r="Q29" i="6"/>
  <c r="S29" i="6" l="1"/>
  <c r="T29" i="6"/>
  <c r="R29" i="6"/>
  <c r="G30" i="6"/>
  <c r="U29" i="6"/>
  <c r="I30" i="6" l="1"/>
  <c r="J30" i="6"/>
  <c r="K30" i="6"/>
  <c r="L30" i="6"/>
  <c r="M30" i="6" l="1"/>
  <c r="N30" i="6" l="1"/>
  <c r="Y30" i="6" s="1"/>
  <c r="P30" i="6" s="1"/>
  <c r="Q30" i="6"/>
  <c r="R30" i="6" l="1"/>
  <c r="S30" i="6"/>
  <c r="G31" i="6"/>
  <c r="T30" i="6"/>
  <c r="U30" i="6"/>
  <c r="L31" i="6" l="1"/>
  <c r="I31" i="6"/>
  <c r="J31" i="6"/>
  <c r="K31" i="6"/>
  <c r="M31" i="6" l="1"/>
  <c r="N31" i="6" l="1"/>
  <c r="Y31" i="6" s="1"/>
  <c r="Q31" i="6" l="1"/>
  <c r="P31" i="6"/>
  <c r="U31" i="6" l="1"/>
  <c r="G32" i="6"/>
  <c r="R31" i="6"/>
  <c r="S31" i="6"/>
  <c r="T31" i="6"/>
  <c r="K32" i="6" l="1"/>
  <c r="L32" i="6"/>
  <c r="I32" i="6"/>
  <c r="J32" i="6"/>
  <c r="M32" i="6" s="1"/>
  <c r="N32" i="6" l="1"/>
  <c r="Y32" i="6" s="1"/>
  <c r="P32" i="6" l="1"/>
  <c r="Q32" i="6"/>
  <c r="T32" i="6" l="1"/>
  <c r="U32" i="6"/>
  <c r="G33" i="6"/>
  <c r="R32" i="6"/>
  <c r="S32" i="6"/>
  <c r="J33" i="6" l="1"/>
  <c r="K33" i="6"/>
  <c r="I33" i="6"/>
  <c r="L33" i="6"/>
  <c r="M33" i="6" l="1"/>
  <c r="N33" i="6" l="1"/>
  <c r="Y33" i="6" s="1"/>
  <c r="P33" i="6" l="1"/>
  <c r="Q33" i="6"/>
  <c r="S33" i="6" l="1"/>
  <c r="T33" i="6"/>
  <c r="R33" i="6"/>
  <c r="U33" i="6"/>
  <c r="G34" i="6"/>
  <c r="I34" i="6" l="1"/>
  <c r="J34" i="6"/>
  <c r="K34" i="6"/>
  <c r="L34" i="6"/>
  <c r="M34" i="6" l="1"/>
  <c r="N34" i="6"/>
  <c r="Y34" i="6" s="1"/>
  <c r="P34" i="6" l="1"/>
  <c r="Q34" i="6"/>
  <c r="R34" i="6" l="1"/>
  <c r="S34" i="6"/>
  <c r="T34" i="6"/>
  <c r="G35" i="6"/>
  <c r="U34" i="6"/>
  <c r="L35" i="6" l="1"/>
  <c r="I35" i="6"/>
  <c r="J35" i="6"/>
  <c r="K35" i="6"/>
  <c r="M35" i="6" l="1"/>
  <c r="N35" i="6" l="1"/>
  <c r="Y35" i="6" s="1"/>
  <c r="Q35" i="6" l="1"/>
  <c r="H36" i="6" s="1"/>
  <c r="P35" i="6"/>
  <c r="U35" i="6" l="1"/>
  <c r="R35" i="6"/>
  <c r="S35" i="6"/>
  <c r="T35" i="6"/>
  <c r="K36" i="6"/>
  <c r="J36" i="6"/>
  <c r="I36" i="6"/>
  <c r="L36" i="6"/>
  <c r="M36" i="6" l="1"/>
  <c r="N36" i="6"/>
  <c r="Y36" i="6" s="1"/>
  <c r="P36" i="6" l="1"/>
  <c r="Q36" i="6"/>
  <c r="T36" i="6" l="1"/>
  <c r="U36" i="6"/>
  <c r="G37" i="6"/>
  <c r="S36" i="6"/>
  <c r="R36" i="6"/>
  <c r="J37" i="6" l="1"/>
  <c r="K37" i="6"/>
  <c r="I37" i="6"/>
  <c r="L37" i="6"/>
  <c r="M37" i="6" l="1"/>
  <c r="N37" i="6" l="1"/>
  <c r="Y37" i="6" s="1"/>
  <c r="P37" i="6" l="1"/>
  <c r="Q37" i="6"/>
  <c r="S37" i="6" l="1"/>
  <c r="T37" i="6"/>
  <c r="R37" i="6"/>
  <c r="G38" i="6"/>
  <c r="U37" i="6"/>
  <c r="I38" i="6" l="1"/>
  <c r="J38" i="6"/>
  <c r="L38" i="6"/>
  <c r="K38" i="6"/>
  <c r="M38" i="6" l="1"/>
  <c r="N38" i="6" l="1"/>
  <c r="Y38" i="6" s="1"/>
  <c r="P38" i="6" l="1"/>
  <c r="Q38" i="6"/>
  <c r="H39" i="6" s="1"/>
  <c r="I39" i="6" l="1"/>
  <c r="J39" i="6"/>
  <c r="K39" i="6"/>
  <c r="L39" i="6"/>
  <c r="R38" i="6"/>
  <c r="S38" i="6"/>
  <c r="T38" i="6"/>
  <c r="U38" i="6"/>
  <c r="M39" i="6" l="1"/>
  <c r="N39" i="6" l="1"/>
  <c r="Y39" i="6" s="1"/>
  <c r="Q39" i="6" l="1"/>
  <c r="H40" i="6" s="1"/>
  <c r="P39" i="6"/>
  <c r="U39" i="6" l="1"/>
  <c r="R39" i="6"/>
  <c r="T39" i="6"/>
  <c r="S39" i="6"/>
  <c r="K40" i="6"/>
  <c r="I40" i="6"/>
  <c r="J40" i="6"/>
  <c r="L40" i="6"/>
  <c r="M40" i="6" l="1"/>
  <c r="N40" i="6" l="1"/>
  <c r="Y40" i="6" s="1"/>
  <c r="P40" i="6" l="1"/>
  <c r="Q40" i="6"/>
  <c r="H41" i="6" s="1"/>
  <c r="J41" i="6" l="1"/>
  <c r="K41" i="6"/>
  <c r="L41" i="6"/>
  <c r="I41" i="6"/>
  <c r="T40" i="6"/>
  <c r="U40" i="6"/>
  <c r="R40" i="6"/>
  <c r="S40" i="6"/>
  <c r="M41" i="6" l="1"/>
  <c r="N41" i="6" l="1"/>
  <c r="Y41" i="6" s="1"/>
  <c r="P41" i="6" l="1"/>
  <c r="Q41" i="6"/>
  <c r="S41" i="6" l="1"/>
  <c r="T41" i="6"/>
  <c r="G42" i="6"/>
  <c r="R41" i="6"/>
  <c r="U41" i="6"/>
  <c r="I42" i="6" l="1"/>
  <c r="J42" i="6"/>
  <c r="K42" i="6"/>
  <c r="L42" i="6"/>
  <c r="M42" i="6" l="1"/>
  <c r="N42" i="6" l="1"/>
  <c r="Y42" i="6" s="1"/>
  <c r="P42" i="6" l="1"/>
  <c r="Q42" i="6"/>
  <c r="H43" i="6" s="1"/>
  <c r="J43" i="6" l="1"/>
  <c r="K43" i="6"/>
  <c r="I43" i="6"/>
  <c r="L43" i="6"/>
  <c r="R42" i="6"/>
  <c r="S42" i="6"/>
  <c r="T42" i="6"/>
  <c r="U42" i="6"/>
  <c r="M43" i="6" l="1"/>
  <c r="N43" i="6" l="1"/>
  <c r="Y43" i="6" s="1"/>
  <c r="Q43" i="6" l="1"/>
  <c r="H44" i="6" s="1"/>
  <c r="P43" i="6"/>
  <c r="U43" i="6" l="1"/>
  <c r="R43" i="6"/>
  <c r="S43" i="6"/>
  <c r="T43" i="6"/>
  <c r="K44" i="6"/>
  <c r="L44" i="6"/>
  <c r="I44" i="6"/>
  <c r="J44" i="6"/>
  <c r="M44" i="6" s="1"/>
  <c r="N44" i="6" l="1"/>
  <c r="Y44" i="6" s="1"/>
  <c r="P44" i="6" l="1"/>
  <c r="Q44" i="6"/>
  <c r="H45" i="6" s="1"/>
  <c r="K45" i="6" l="1"/>
  <c r="I45" i="6"/>
  <c r="L45" i="6"/>
  <c r="J45" i="6"/>
  <c r="M45" i="6" s="1"/>
  <c r="T44" i="6"/>
  <c r="U44" i="6"/>
  <c r="R44" i="6"/>
  <c r="S44" i="6"/>
  <c r="N45" i="6" l="1"/>
  <c r="Y45" i="6" s="1"/>
  <c r="P45" i="6" l="1"/>
  <c r="Q45" i="6"/>
  <c r="S45" i="6" l="1"/>
  <c r="T45" i="6"/>
  <c r="R45" i="6"/>
  <c r="G46" i="6"/>
  <c r="U45" i="6"/>
  <c r="I46" i="6" l="1"/>
  <c r="J46" i="6"/>
  <c r="K46" i="6"/>
  <c r="L46" i="6"/>
  <c r="M46" i="6" l="1"/>
  <c r="N46" i="6"/>
  <c r="Y46" i="6" s="1"/>
  <c r="P46" i="6" l="1"/>
  <c r="Q46" i="6"/>
  <c r="R46" i="6" l="1"/>
  <c r="S46" i="6"/>
  <c r="T46" i="6"/>
  <c r="U46" i="6"/>
  <c r="G47" i="6"/>
  <c r="L47" i="6" l="1"/>
  <c r="I47" i="6"/>
  <c r="J47" i="6"/>
  <c r="K47" i="6"/>
  <c r="M47" i="6" l="1"/>
  <c r="N47" i="6" l="1"/>
  <c r="Y47" i="6" s="1"/>
  <c r="Q47" i="6" l="1"/>
  <c r="P47" i="6"/>
  <c r="U47" i="6" l="1"/>
  <c r="G48" i="6"/>
  <c r="R47" i="6"/>
  <c r="S47" i="6"/>
  <c r="T47" i="6"/>
  <c r="K48" i="6" l="1"/>
  <c r="L48" i="6"/>
  <c r="I48" i="6"/>
  <c r="J48" i="6"/>
  <c r="M48" i="6" s="1"/>
  <c r="N48" i="6" l="1"/>
  <c r="Y48" i="6" s="1"/>
  <c r="P48" i="6" l="1"/>
  <c r="Q48" i="6"/>
  <c r="H49" i="6" s="1"/>
  <c r="K49" i="6" l="1"/>
  <c r="L49" i="6"/>
  <c r="I49" i="6"/>
  <c r="J49" i="6"/>
  <c r="M49" i="6" s="1"/>
  <c r="T48" i="6"/>
  <c r="U48" i="6"/>
  <c r="R48" i="6"/>
  <c r="S48" i="6"/>
  <c r="N49" i="6" l="1"/>
  <c r="Y49" i="6" s="1"/>
  <c r="P49" i="6" l="1"/>
  <c r="Q49" i="6"/>
  <c r="H50" i="6" s="1"/>
  <c r="L50" i="6" l="1"/>
  <c r="I50" i="6"/>
  <c r="K50" i="6"/>
  <c r="J50" i="6"/>
  <c r="M50" i="6" s="1"/>
  <c r="S49" i="6"/>
  <c r="T49" i="6"/>
  <c r="U49" i="6"/>
  <c r="R49" i="6"/>
  <c r="N50" i="6" l="1"/>
  <c r="Y50" i="6" s="1"/>
  <c r="Q50" i="6" l="1"/>
  <c r="P50" i="6"/>
  <c r="R50" i="6" l="1"/>
  <c r="S50" i="6"/>
  <c r="T50" i="6"/>
  <c r="G51" i="6"/>
  <c r="U50" i="6"/>
  <c r="L51" i="6" l="1"/>
  <c r="I51" i="6"/>
  <c r="K51" i="6"/>
  <c r="J51" i="6"/>
  <c r="M51" i="6" l="1"/>
  <c r="N51" i="6" l="1"/>
  <c r="Y51" i="6" s="1"/>
  <c r="Q51" i="6" l="1"/>
  <c r="P51" i="6"/>
  <c r="U51" i="6" l="1"/>
  <c r="G52" i="6"/>
  <c r="R51" i="6"/>
  <c r="T51" i="6"/>
  <c r="S51" i="6"/>
  <c r="K52" i="6" l="1"/>
  <c r="L52" i="6"/>
  <c r="I52" i="6"/>
  <c r="J52" i="6"/>
  <c r="M52" i="6" s="1"/>
  <c r="N52" i="6" l="1"/>
  <c r="Y52" i="6" s="1"/>
  <c r="P52" i="6" l="1"/>
  <c r="Q52" i="6"/>
  <c r="H53" i="6" s="1"/>
  <c r="K53" i="6" l="1"/>
  <c r="I53" i="6"/>
  <c r="L53" i="6"/>
  <c r="J53" i="6"/>
  <c r="M53" i="6" s="1"/>
  <c r="T52" i="6"/>
  <c r="U52" i="6"/>
  <c r="R52" i="6"/>
  <c r="S52" i="6"/>
  <c r="N53" i="6" l="1"/>
  <c r="Y53" i="6" s="1"/>
  <c r="P53" i="6" l="1"/>
  <c r="Q53" i="6"/>
  <c r="H54" i="6" s="1"/>
  <c r="K54" i="6" l="1"/>
  <c r="L54" i="6"/>
  <c r="I54" i="6"/>
  <c r="J54" i="6"/>
  <c r="M54" i="6" s="1"/>
  <c r="S53" i="6"/>
  <c r="T53" i="6"/>
  <c r="R53" i="6"/>
  <c r="U53" i="6"/>
  <c r="N54" i="6" l="1"/>
  <c r="Y54" i="6" s="1"/>
  <c r="P54" i="6" l="1"/>
  <c r="Q54" i="6"/>
  <c r="R54" i="6" l="1"/>
  <c r="T54" i="6"/>
  <c r="G55" i="6"/>
  <c r="U54" i="6"/>
  <c r="S54" i="6"/>
  <c r="L55" i="6" l="1"/>
  <c r="K55" i="6"/>
  <c r="I55" i="6"/>
  <c r="J55" i="6"/>
  <c r="M55" i="6" s="1"/>
  <c r="N55" i="6" l="1"/>
  <c r="Y55" i="6" s="1"/>
  <c r="Q55" i="6" l="1"/>
  <c r="P55" i="6"/>
  <c r="R55" i="6" l="1"/>
  <c r="S55" i="6"/>
  <c r="T55" i="6"/>
  <c r="G56" i="6"/>
  <c r="U55" i="6"/>
  <c r="L56" i="6" l="1"/>
  <c r="I56" i="6"/>
  <c r="J56" i="6"/>
  <c r="K56" i="6"/>
  <c r="M56" i="6" l="1"/>
  <c r="N56" i="6" l="1"/>
  <c r="Y56" i="6" s="1"/>
  <c r="Q56" i="6" l="1"/>
  <c r="P56" i="6"/>
  <c r="U56" i="6" l="1"/>
  <c r="G57" i="6"/>
  <c r="R56" i="6"/>
  <c r="S56" i="6"/>
  <c r="T56" i="6"/>
  <c r="K57" i="6" l="1"/>
  <c r="L57" i="6"/>
  <c r="J57" i="6"/>
  <c r="M57" i="6" s="1"/>
  <c r="I57" i="6"/>
  <c r="N57" i="6" l="1"/>
  <c r="Y57" i="6" s="1"/>
  <c r="P57" i="6" l="1"/>
  <c r="Q57" i="6"/>
  <c r="H58" i="6" s="1"/>
  <c r="K58" i="6" l="1"/>
  <c r="I58" i="6"/>
  <c r="L58" i="6"/>
  <c r="J58" i="6"/>
  <c r="M58" i="6" s="1"/>
  <c r="T57" i="6"/>
  <c r="U57" i="6"/>
  <c r="S57" i="6"/>
  <c r="R57" i="6"/>
  <c r="N58" i="6" l="1"/>
  <c r="Y58" i="6" s="1"/>
  <c r="P58" i="6" l="1"/>
  <c r="Q58" i="6"/>
  <c r="S58" i="6" l="1"/>
  <c r="T58" i="6"/>
  <c r="U58" i="6"/>
  <c r="R58" i="6"/>
  <c r="G59" i="6"/>
  <c r="I59" i="6" l="1"/>
  <c r="J59" i="6"/>
  <c r="L59" i="6"/>
  <c r="K59" i="6"/>
  <c r="M59" i="6" l="1"/>
  <c r="N59" i="6" l="1"/>
  <c r="Y59" i="6" s="1"/>
  <c r="Q59" i="6" l="1"/>
  <c r="P59" i="6"/>
  <c r="R59" i="6" l="1"/>
  <c r="S59" i="6"/>
  <c r="U59" i="6"/>
  <c r="G60" i="6"/>
  <c r="T59" i="6"/>
  <c r="L60" i="6" l="1"/>
  <c r="I60" i="6"/>
  <c r="J60" i="6"/>
  <c r="K60" i="6"/>
  <c r="M60" i="6" l="1"/>
  <c r="N60" i="6" s="1"/>
  <c r="Y60" i="6" s="1"/>
  <c r="Q60" i="6" l="1"/>
  <c r="P60" i="6"/>
  <c r="U60" i="6" l="1"/>
  <c r="G61" i="6"/>
  <c r="R60" i="6"/>
  <c r="T60" i="6"/>
  <c r="S60" i="6"/>
  <c r="K61" i="6" l="1"/>
  <c r="L61" i="6"/>
  <c r="I61" i="6"/>
  <c r="J61" i="6"/>
  <c r="M61" i="6" l="1"/>
  <c r="N61" i="6" s="1"/>
  <c r="Y61" i="6" s="1"/>
  <c r="P61" i="6" l="1"/>
  <c r="Q61" i="6"/>
  <c r="T61" i="6" l="1"/>
  <c r="U61" i="6"/>
  <c r="G62" i="6"/>
  <c r="R61" i="6"/>
  <c r="S61" i="6"/>
  <c r="J62" i="6" l="1"/>
  <c r="K62" i="6"/>
  <c r="L62" i="6"/>
  <c r="I62" i="6"/>
  <c r="M62" i="6" l="1"/>
  <c r="N62" i="6" l="1"/>
  <c r="Y62" i="6" s="1"/>
  <c r="P62" i="6" l="1"/>
  <c r="Q62" i="6"/>
  <c r="H63" i="6" s="1"/>
  <c r="I63" i="6" l="1"/>
  <c r="L63" i="6"/>
  <c r="J63" i="6"/>
  <c r="K63" i="6"/>
  <c r="S62" i="6"/>
  <c r="T62" i="6"/>
  <c r="U62" i="6"/>
  <c r="R62" i="6"/>
  <c r="M63" i="6" l="1"/>
  <c r="N63" i="6" s="1"/>
  <c r="Y63" i="6" s="1"/>
  <c r="Q63" i="6" l="1"/>
  <c r="P63" i="6"/>
  <c r="R63" i="6" l="1"/>
  <c r="S63" i="6"/>
  <c r="T63" i="6"/>
  <c r="G64" i="6"/>
  <c r="U63" i="6"/>
  <c r="L64" i="6" l="1"/>
  <c r="I64" i="6"/>
  <c r="K64" i="6"/>
  <c r="J64" i="6"/>
  <c r="M64" i="6" s="1"/>
  <c r="N64" i="6" l="1"/>
  <c r="Y64" i="6" s="1"/>
  <c r="Q64" i="6" l="1"/>
  <c r="H65" i="6" s="1"/>
  <c r="P64" i="6"/>
  <c r="U64" i="6" l="1"/>
  <c r="R64" i="6"/>
  <c r="T64" i="6"/>
  <c r="S64" i="6"/>
  <c r="K65" i="6"/>
  <c r="L65" i="6"/>
  <c r="I65" i="6"/>
  <c r="J65" i="6"/>
  <c r="M65" i="6" s="1"/>
  <c r="N65" i="6" l="1"/>
  <c r="Y65" i="6" s="1"/>
  <c r="P65" i="6" l="1"/>
  <c r="Q65" i="6"/>
  <c r="T65" i="6" l="1"/>
  <c r="U65" i="6"/>
  <c r="G66" i="6"/>
  <c r="R65" i="6"/>
  <c r="S65" i="6"/>
  <c r="J66" i="6" l="1"/>
  <c r="K66" i="6"/>
  <c r="I66" i="6"/>
  <c r="L66" i="6"/>
  <c r="M66" i="6" l="1"/>
  <c r="N66" i="6" l="1"/>
  <c r="Y66" i="6" s="1"/>
  <c r="P66" i="6" l="1"/>
  <c r="Q66" i="6"/>
  <c r="H67" i="6" s="1"/>
  <c r="K67" i="6" l="1"/>
  <c r="L67" i="6"/>
  <c r="J67" i="6"/>
  <c r="M67" i="6" s="1"/>
  <c r="I67" i="6"/>
  <c r="S66" i="6"/>
  <c r="T66" i="6"/>
  <c r="U66" i="6"/>
  <c r="R66" i="6"/>
  <c r="N67" i="6" l="1"/>
  <c r="Y67" i="6" s="1"/>
  <c r="Q67" i="6" l="1"/>
  <c r="P67" i="6"/>
  <c r="R67" i="6" l="1"/>
  <c r="S67" i="6"/>
  <c r="U67" i="6"/>
  <c r="T67" i="6"/>
  <c r="G68" i="6"/>
  <c r="L68" i="6" l="1"/>
  <c r="I68" i="6"/>
  <c r="J68" i="6"/>
  <c r="K68" i="6"/>
  <c r="M68" i="6" l="1"/>
  <c r="N68" i="6" l="1"/>
  <c r="Y68" i="6" s="1"/>
  <c r="Q68" i="6" l="1"/>
  <c r="P68" i="6"/>
  <c r="U68" i="6" l="1"/>
  <c r="G69" i="6"/>
  <c r="R68" i="6"/>
  <c r="T68" i="6"/>
  <c r="S68" i="6"/>
  <c r="K69" i="6" l="1"/>
  <c r="L69" i="6"/>
  <c r="I69" i="6"/>
  <c r="J69" i="6"/>
  <c r="M69" i="6" l="1"/>
  <c r="N69" i="6" s="1"/>
  <c r="Y69" i="6" s="1"/>
  <c r="P69" i="6" l="1"/>
  <c r="Q69" i="6"/>
  <c r="H70" i="6" s="1"/>
  <c r="K70" i="6" l="1"/>
  <c r="I70" i="6"/>
  <c r="L70" i="6"/>
  <c r="J70" i="6"/>
  <c r="M70" i="6" s="1"/>
  <c r="T69" i="6"/>
  <c r="U69" i="6"/>
  <c r="R69" i="6"/>
  <c r="S69" i="6"/>
  <c r="N70" i="6" l="1"/>
  <c r="Y70" i="6" s="1"/>
  <c r="P70" i="6" l="1"/>
  <c r="Q70" i="6"/>
  <c r="S70" i="6" l="1"/>
  <c r="T70" i="6"/>
  <c r="R70" i="6"/>
  <c r="G71" i="6"/>
  <c r="U70" i="6"/>
  <c r="I71" i="6" l="1"/>
  <c r="J71" i="6"/>
  <c r="K71" i="6"/>
  <c r="L71" i="6"/>
  <c r="M71" i="6" l="1"/>
  <c r="N71" i="6" l="1"/>
  <c r="Y71" i="6" s="1"/>
  <c r="P71" i="6" l="1"/>
  <c r="Q71" i="6"/>
  <c r="H72" i="6" s="1"/>
  <c r="J72" i="6" l="1"/>
  <c r="L72" i="6"/>
  <c r="K72" i="6"/>
  <c r="I72" i="6"/>
  <c r="R71" i="6"/>
  <c r="S71" i="6"/>
  <c r="T71" i="6"/>
  <c r="U71" i="6"/>
  <c r="M72" i="6" l="1"/>
  <c r="N72" i="6" l="1"/>
  <c r="Y72" i="6" s="1"/>
  <c r="Q72" i="6" l="1"/>
  <c r="H73" i="6" s="1"/>
  <c r="P72" i="6"/>
  <c r="U72" i="6" l="1"/>
  <c r="R72" i="6"/>
  <c r="T72" i="6"/>
  <c r="S72" i="6"/>
  <c r="K73" i="6"/>
  <c r="L73" i="6"/>
  <c r="I73" i="6"/>
  <c r="J73" i="6"/>
  <c r="M73" i="6" l="1"/>
  <c r="N73" i="6" s="1"/>
  <c r="Y73" i="6" s="1"/>
  <c r="P73" i="6" l="1"/>
  <c r="Q73" i="6"/>
  <c r="H74" i="6" s="1"/>
  <c r="K74" i="6" l="1"/>
  <c r="L74" i="6"/>
  <c r="I74" i="6"/>
  <c r="J74" i="6"/>
  <c r="T73" i="6"/>
  <c r="U73" i="6"/>
  <c r="R73" i="6"/>
  <c r="S73" i="6"/>
  <c r="M74" i="6" l="1"/>
  <c r="N74" i="6" l="1"/>
  <c r="Y74" i="6" s="1"/>
  <c r="P74" i="6" s="1"/>
  <c r="Q74" i="6" l="1"/>
  <c r="S74" i="6"/>
  <c r="T74" i="6"/>
  <c r="G75" i="6"/>
  <c r="U74" i="6"/>
  <c r="R74" i="6"/>
  <c r="I75" i="6" l="1"/>
  <c r="J75" i="6"/>
  <c r="K75" i="6"/>
  <c r="L75" i="6"/>
  <c r="M75" i="6" l="1"/>
  <c r="N75" i="6" l="1"/>
  <c r="Y75" i="6" s="1"/>
  <c r="P75" i="6" l="1"/>
  <c r="Q75" i="6"/>
  <c r="R75" i="6" l="1"/>
  <c r="S75" i="6"/>
  <c r="T75" i="6"/>
  <c r="G76" i="6"/>
  <c r="U75" i="6"/>
  <c r="L76" i="6" l="1"/>
  <c r="I76" i="6"/>
  <c r="K76" i="6"/>
  <c r="J76" i="6"/>
  <c r="M76" i="6" s="1"/>
  <c r="N76" i="6" l="1"/>
  <c r="Y76" i="6" s="1"/>
  <c r="Q76" i="6" l="1"/>
  <c r="P76" i="6"/>
  <c r="U76" i="6" l="1"/>
  <c r="G77" i="6"/>
  <c r="R76" i="6"/>
  <c r="S76" i="6"/>
  <c r="T76" i="6"/>
  <c r="K77" i="6" l="1"/>
  <c r="L77" i="6"/>
  <c r="J77" i="6"/>
  <c r="I77" i="6"/>
  <c r="M77" i="6" l="1"/>
  <c r="N77" i="6" s="1"/>
  <c r="Y77" i="6" s="1"/>
  <c r="P77" i="6" l="1"/>
  <c r="Q77" i="6"/>
  <c r="H78" i="6" s="1"/>
  <c r="K78" i="6" l="1"/>
  <c r="I78" i="6"/>
  <c r="L78" i="6"/>
  <c r="J78" i="6"/>
  <c r="T77" i="6"/>
  <c r="U77" i="6"/>
  <c r="S77" i="6"/>
  <c r="R77" i="6"/>
  <c r="M78" i="6" l="1"/>
  <c r="N78" i="6" l="1"/>
  <c r="Y78" i="6" s="1"/>
  <c r="P78" i="6" s="1"/>
  <c r="Q78" i="6" l="1"/>
  <c r="H79" i="6" s="1"/>
  <c r="L79" i="6" s="1"/>
  <c r="J79" i="6"/>
  <c r="R78" i="6"/>
  <c r="U78" i="6"/>
  <c r="I79" i="6" l="1"/>
  <c r="T78" i="6"/>
  <c r="K79" i="6"/>
  <c r="M79" i="6" s="1"/>
  <c r="S78" i="6"/>
  <c r="N79" i="6" l="1"/>
  <c r="Y79" i="6" s="1"/>
  <c r="P79" i="6"/>
  <c r="Q79" i="6"/>
  <c r="H80" i="6" s="1"/>
  <c r="L80" i="6" l="1"/>
  <c r="J80" i="6"/>
  <c r="I80" i="6"/>
  <c r="K80" i="6"/>
  <c r="R79" i="6"/>
  <c r="S79" i="6"/>
  <c r="U79" i="6"/>
  <c r="T79" i="6"/>
  <c r="M80" i="6" l="1"/>
  <c r="N80" i="6" l="1"/>
  <c r="Y80" i="6" s="1"/>
  <c r="Q80" i="6" l="1"/>
  <c r="H81" i="6" s="1"/>
  <c r="P80" i="6"/>
  <c r="U80" i="6" l="1"/>
  <c r="R80" i="6"/>
  <c r="S80" i="6"/>
  <c r="T80" i="6"/>
  <c r="K81" i="6"/>
  <c r="L81" i="6"/>
  <c r="I81" i="6"/>
  <c r="J81" i="6"/>
  <c r="M81" i="6" l="1"/>
  <c r="N81" i="6"/>
  <c r="Y81" i="6" s="1"/>
  <c r="P81" i="6" l="1"/>
  <c r="Q81" i="6"/>
  <c r="H82" i="6" s="1"/>
  <c r="J82" i="6" l="1"/>
  <c r="K82" i="6"/>
  <c r="L82" i="6"/>
  <c r="I82" i="6"/>
  <c r="T81" i="6"/>
  <c r="U81" i="6"/>
  <c r="R81" i="6"/>
  <c r="S81" i="6"/>
  <c r="M82" i="6" l="1"/>
  <c r="N82" i="6" l="1"/>
  <c r="Y82" i="6" s="1"/>
  <c r="P82" i="6" l="1"/>
  <c r="Q82" i="6"/>
  <c r="H83" i="6" s="1"/>
  <c r="K83" i="6" l="1"/>
  <c r="I83" i="6"/>
  <c r="L83" i="6"/>
  <c r="J83" i="6"/>
  <c r="M83" i="6" s="1"/>
  <c r="S82" i="6"/>
  <c r="T82" i="6"/>
  <c r="U82" i="6"/>
  <c r="R82" i="6"/>
  <c r="N83" i="6" l="1"/>
  <c r="Y83" i="6" s="1"/>
  <c r="Q83" i="6" l="1"/>
  <c r="H84" i="6" s="1"/>
  <c r="P83" i="6"/>
  <c r="R83" i="6" l="1"/>
  <c r="S83" i="6"/>
  <c r="T83" i="6"/>
  <c r="U83" i="6"/>
  <c r="K84" i="6"/>
  <c r="J84" i="6"/>
  <c r="L84" i="6"/>
  <c r="I84" i="6"/>
  <c r="M84" i="6" l="1"/>
  <c r="N84" i="6" l="1"/>
  <c r="Y84" i="6" s="1"/>
  <c r="Q84" i="6" l="1"/>
  <c r="H85" i="6" s="1"/>
  <c r="P84" i="6"/>
  <c r="U84" i="6" l="1"/>
  <c r="R84" i="6"/>
  <c r="T84" i="6"/>
  <c r="S84" i="6"/>
  <c r="K85" i="6"/>
  <c r="L85" i="6"/>
  <c r="J85" i="6"/>
  <c r="I85" i="6"/>
  <c r="M85" i="6" l="1"/>
  <c r="N85" i="6" l="1"/>
  <c r="Y85" i="6" s="1"/>
  <c r="P85" i="6" l="1"/>
  <c r="Q85" i="6"/>
  <c r="H86" i="6" s="1"/>
  <c r="K86" i="6" l="1"/>
  <c r="I86" i="6"/>
  <c r="L86" i="6"/>
  <c r="J86" i="6"/>
  <c r="T85" i="6"/>
  <c r="U85" i="6"/>
  <c r="S85" i="6"/>
  <c r="R85" i="6"/>
  <c r="M86" i="6" l="1"/>
  <c r="N86" i="6" l="1"/>
  <c r="Y86" i="6" s="1"/>
  <c r="P86" i="6" s="1"/>
  <c r="Q86" i="6" l="1"/>
  <c r="S86" i="6"/>
  <c r="T86" i="6"/>
  <c r="R86" i="6"/>
  <c r="G87" i="6"/>
  <c r="U86" i="6"/>
  <c r="I87" i="6" l="1"/>
  <c r="J87" i="6"/>
  <c r="L87" i="6"/>
  <c r="K87" i="6"/>
  <c r="M87" i="6" l="1"/>
  <c r="N87" i="6" l="1"/>
  <c r="Y87" i="6" s="1"/>
  <c r="P87" i="6" l="1"/>
  <c r="Q87" i="6"/>
  <c r="R87" i="6" l="1"/>
  <c r="S87" i="6"/>
  <c r="U87" i="6"/>
  <c r="T87" i="6"/>
  <c r="G88" i="6"/>
  <c r="L88" i="6" l="1"/>
  <c r="I88" i="6"/>
  <c r="J88" i="6"/>
  <c r="M88" i="6" s="1"/>
  <c r="K88" i="6"/>
  <c r="N88" i="6" l="1"/>
  <c r="Y88" i="6" s="1"/>
  <c r="P88" i="6" l="1"/>
  <c r="Q88" i="6"/>
  <c r="T88" i="6" l="1"/>
  <c r="U88" i="6"/>
  <c r="G89" i="6"/>
  <c r="S88" i="6"/>
  <c r="R88" i="6"/>
  <c r="J89" i="6" l="1"/>
  <c r="M89" i="6" s="1"/>
  <c r="K89" i="6"/>
  <c r="I89" i="6"/>
  <c r="L89" i="6"/>
  <c r="N89" i="6" l="1"/>
  <c r="Y89" i="6" s="1"/>
  <c r="P89" i="6" l="1"/>
  <c r="Q89" i="6"/>
  <c r="H90" i="6" s="1"/>
  <c r="L90" i="6" l="1"/>
  <c r="K90" i="6"/>
  <c r="I90" i="6"/>
  <c r="J90" i="6"/>
  <c r="S89" i="6"/>
  <c r="T89" i="6"/>
  <c r="R89" i="6"/>
  <c r="U89" i="6"/>
  <c r="M90" i="6" l="1"/>
  <c r="N90" i="6" l="1"/>
  <c r="Y90" i="6" s="1"/>
  <c r="P90" i="6" s="1"/>
  <c r="Q90" i="6" l="1"/>
  <c r="H91" i="6" s="1"/>
  <c r="J91" i="6" s="1"/>
  <c r="I91" i="6"/>
  <c r="L91" i="6"/>
  <c r="R90" i="6"/>
  <c r="S90" i="6"/>
  <c r="T90" i="6"/>
  <c r="U90" i="6"/>
  <c r="K91" i="6" l="1"/>
  <c r="M91" i="6" s="1"/>
  <c r="N91" i="6" l="1"/>
  <c r="Y91" i="6" s="1"/>
  <c r="Q91" i="6"/>
  <c r="H92" i="6" s="1"/>
  <c r="P91" i="6"/>
  <c r="U91" i="6" l="1"/>
  <c r="R91" i="6"/>
  <c r="T91" i="6"/>
  <c r="S91" i="6"/>
  <c r="K92" i="6"/>
  <c r="L92" i="6"/>
  <c r="I92" i="6"/>
  <c r="J92" i="6"/>
  <c r="M92" i="6" s="1"/>
  <c r="N92" i="6" l="1"/>
  <c r="Y92" i="6" s="1"/>
  <c r="P92" i="6" l="1"/>
  <c r="Q92" i="6"/>
  <c r="H93" i="6" s="1"/>
  <c r="K93" i="6" l="1"/>
  <c r="I93" i="6"/>
  <c r="L93" i="6"/>
  <c r="J93" i="6"/>
  <c r="M93" i="6" s="1"/>
  <c r="T92" i="6"/>
  <c r="U92" i="6"/>
  <c r="R92" i="6"/>
  <c r="S92" i="6"/>
  <c r="N93" i="6" l="1"/>
  <c r="Y93" i="6" s="1"/>
  <c r="P93" i="6" l="1"/>
  <c r="Q93" i="6"/>
  <c r="S93" i="6" l="1"/>
  <c r="T93" i="6"/>
  <c r="U93" i="6"/>
  <c r="R93" i="6"/>
  <c r="G94" i="6"/>
  <c r="I94" i="6" l="1"/>
  <c r="J94" i="6"/>
  <c r="M94" i="6" s="1"/>
  <c r="K94" i="6"/>
  <c r="L94" i="6"/>
  <c r="N94" i="6" l="1"/>
  <c r="Y94" i="6" s="1"/>
  <c r="P94" i="6" l="1"/>
  <c r="Q94" i="6"/>
  <c r="R94" i="6" l="1"/>
  <c r="S94" i="6"/>
  <c r="T94" i="6"/>
  <c r="G95" i="6"/>
  <c r="U94" i="6"/>
  <c r="L95" i="6" l="1"/>
  <c r="I95" i="6"/>
  <c r="J95" i="6"/>
  <c r="M95" i="6" s="1"/>
  <c r="K95" i="6"/>
  <c r="N95" i="6" l="1"/>
  <c r="Y95" i="6" s="1"/>
  <c r="Q95" i="6" l="1"/>
  <c r="H96" i="6" s="1"/>
  <c r="P95" i="6"/>
  <c r="U95" i="6" l="1"/>
  <c r="R95" i="6"/>
  <c r="S95" i="6"/>
  <c r="T95" i="6"/>
  <c r="K96" i="6"/>
  <c r="L96" i="6"/>
  <c r="J96" i="6"/>
  <c r="M96" i="6" s="1"/>
  <c r="I96" i="6"/>
  <c r="N96" i="6" l="1"/>
  <c r="Y96" i="6" s="1"/>
  <c r="P96" i="6" l="1"/>
  <c r="Q96" i="6"/>
  <c r="H97" i="6" s="1"/>
  <c r="K97" i="6" l="1"/>
  <c r="L97" i="6"/>
  <c r="I97" i="6"/>
  <c r="J97" i="6"/>
  <c r="M97" i="6" s="1"/>
  <c r="T96" i="6"/>
  <c r="U96" i="6"/>
  <c r="S96" i="6"/>
  <c r="R96" i="6"/>
  <c r="N97" i="6" l="1"/>
  <c r="Y97" i="6" s="1"/>
  <c r="P97" i="6" l="1"/>
  <c r="Q97" i="6"/>
  <c r="H98" i="6" s="1"/>
  <c r="K98" i="6" l="1"/>
  <c r="L98" i="6"/>
  <c r="I98" i="6"/>
  <c r="J98" i="6"/>
  <c r="M98" i="6" s="1"/>
  <c r="S97" i="6"/>
  <c r="T97" i="6"/>
  <c r="R97" i="6"/>
  <c r="U97" i="6"/>
  <c r="N98" i="6" l="1"/>
  <c r="Y98" i="6" s="1"/>
  <c r="P98" i="6" l="1"/>
  <c r="Q98" i="6"/>
  <c r="R98" i="6" l="1"/>
  <c r="S98" i="6"/>
  <c r="U98" i="6"/>
  <c r="T98" i="6"/>
  <c r="G99" i="6"/>
  <c r="L99" i="6" l="1"/>
  <c r="I99" i="6"/>
  <c r="K99" i="6"/>
  <c r="J99" i="6"/>
  <c r="M99" i="6" s="1"/>
  <c r="N99" i="6" l="1"/>
  <c r="Y99" i="6" s="1"/>
  <c r="Q99" i="6" l="1"/>
  <c r="P99" i="6"/>
  <c r="U99" i="6" l="1"/>
  <c r="G100" i="6"/>
  <c r="R99" i="6"/>
  <c r="S99" i="6"/>
  <c r="T99" i="6"/>
  <c r="K100" i="6" l="1"/>
  <c r="L100" i="6"/>
  <c r="I100" i="6"/>
  <c r="J100" i="6"/>
  <c r="M100" i="6" s="1"/>
  <c r="N100" i="6" l="1"/>
  <c r="Y100" i="6" s="1"/>
  <c r="P100" i="6" l="1"/>
  <c r="Q100" i="6"/>
  <c r="T100" i="6" l="1"/>
  <c r="U100" i="6"/>
  <c r="G101" i="6"/>
  <c r="S100" i="6"/>
  <c r="R100" i="6"/>
  <c r="J101" i="6" l="1"/>
  <c r="K101" i="6"/>
  <c r="L101" i="6"/>
  <c r="I101" i="6"/>
  <c r="M101" i="6" l="1"/>
  <c r="N101" i="6"/>
  <c r="Y101" i="6" s="1"/>
  <c r="P101" i="6" l="1"/>
  <c r="Q101" i="6"/>
  <c r="H102" i="6" s="1"/>
  <c r="I102" i="6" l="1"/>
  <c r="K102" i="6"/>
  <c r="J102" i="6"/>
  <c r="M102" i="6" s="1"/>
  <c r="L102" i="6"/>
  <c r="S101" i="6"/>
  <c r="T101" i="6"/>
  <c r="U101" i="6"/>
  <c r="R101" i="6"/>
  <c r="N102" i="6" l="1"/>
  <c r="Y102" i="6" s="1"/>
  <c r="Q102" i="6" l="1"/>
  <c r="P102" i="6"/>
  <c r="R102" i="6" l="1"/>
  <c r="S102" i="6"/>
  <c r="U102" i="6"/>
  <c r="T102" i="6"/>
  <c r="G103" i="6"/>
  <c r="L103" i="6" l="1"/>
  <c r="I103" i="6"/>
  <c r="K103" i="6"/>
  <c r="J103" i="6"/>
  <c r="M103" i="6" s="1"/>
  <c r="W1" i="6" l="1"/>
  <c r="N103" i="6"/>
  <c r="Y103" i="6" s="1"/>
  <c r="Q103" i="6" l="1"/>
  <c r="P103" i="6"/>
  <c r="U103" i="6" l="1"/>
  <c r="R103" i="6"/>
  <c r="T103" i="6"/>
  <c r="S103" i="6"/>
</calcChain>
</file>

<file path=xl/sharedStrings.xml><?xml version="1.0" encoding="utf-8"?>
<sst xmlns="http://schemas.openxmlformats.org/spreadsheetml/2006/main" count="331" uniqueCount="75">
  <si>
    <t>max 15x+20y</t>
  </si>
  <si>
    <t>x+2y&lt;=150</t>
  </si>
  <si>
    <t>2x+2y&lt;=200</t>
  </si>
  <si>
    <t>x+3y&lt;=120</t>
  </si>
  <si>
    <t>x</t>
  </si>
  <si>
    <t>y</t>
  </si>
  <si>
    <t>s1</t>
  </si>
  <si>
    <t>s2</t>
  </si>
  <si>
    <t>s3</t>
  </si>
  <si>
    <t>Result</t>
  </si>
  <si>
    <t>Περ. 1</t>
  </si>
  <si>
    <t>Περ. 2</t>
  </si>
  <si>
    <t>Περ. 3</t>
  </si>
  <si>
    <t>Αντ. Συν.</t>
  </si>
  <si>
    <t>s1=150</t>
  </si>
  <si>
    <t>s2=200</t>
  </si>
  <si>
    <t>s3=120</t>
  </si>
  <si>
    <t>x=0</t>
  </si>
  <si>
    <t>s3=0</t>
  </si>
  <si>
    <t>y=40</t>
  </si>
  <si>
    <t>s1=70</t>
  </si>
  <si>
    <t>s2=120</t>
  </si>
  <si>
    <t>s2=0</t>
  </si>
  <si>
    <t>x=90</t>
  </si>
  <si>
    <t>y=10</t>
  </si>
  <si>
    <t>s1=40</t>
  </si>
  <si>
    <t>y=0</t>
  </si>
  <si>
    <t>&lt;=</t>
  </si>
  <si>
    <t>Obj.func</t>
  </si>
  <si>
    <t>Cons_1</t>
  </si>
  <si>
    <t>Cons_2</t>
  </si>
  <si>
    <t>Cons_3</t>
  </si>
  <si>
    <t>Penalty</t>
  </si>
  <si>
    <t>Final</t>
  </si>
  <si>
    <t>Αρχικός πληθυσμός</t>
  </si>
  <si>
    <t>Ταξινόμηση λύσεων -  χρωμοσωμάτων</t>
  </si>
  <si>
    <t>1ος κύκλος εξέλιξης</t>
  </si>
  <si>
    <t>Διασταύρωση (μέθοδος τουρνουά) και μετάλλαξη</t>
  </si>
  <si>
    <t>4&amp;2-&gt;2</t>
  </si>
  <si>
    <t>Τιμές μεταβλητών</t>
  </si>
  <si>
    <t xml:space="preserve">Επιλογή διασταύρωσης </t>
  </si>
  <si>
    <t>Επιλογή μετάλλαξης</t>
  </si>
  <si>
    <t>3 &amp; 1 (x)</t>
  </si>
  <si>
    <t>Νέος πληθυσμός</t>
  </si>
  <si>
    <t>2ος κύκλος εξέλιξης</t>
  </si>
  <si>
    <t>5&amp;5-&gt;5</t>
  </si>
  <si>
    <t>1 &amp; 1 (x)</t>
  </si>
  <si>
    <t>Αρχικός πληθυσμός σωματιδίων</t>
  </si>
  <si>
    <t>Ταχύτητες</t>
  </si>
  <si>
    <t>Τιμές R</t>
  </si>
  <si>
    <t>Pg</t>
  </si>
  <si>
    <t>Νέες ταχύτητες</t>
  </si>
  <si>
    <t>Pi</t>
  </si>
  <si>
    <t>3ος κύκλος εξέλιξης</t>
  </si>
  <si>
    <t>4ος κύκλος εξέλιξης</t>
  </si>
  <si>
    <t>max</t>
  </si>
  <si>
    <t>y&lt;=40</t>
  </si>
  <si>
    <t>x or y</t>
  </si>
  <si>
    <t>δ</t>
  </si>
  <si>
    <t>Metrop-δ</t>
  </si>
  <si>
    <t>Τ</t>
  </si>
  <si>
    <t>x&lt;=100</t>
  </si>
  <si>
    <t>Τυχαίο x</t>
  </si>
  <si>
    <t>Τυχαίο y</t>
  </si>
  <si>
    <t>ΔΕ</t>
  </si>
  <si>
    <t>Επιλογή και αξιολόγηση νέας λύσης</t>
  </si>
  <si>
    <t>Καταχώρηση τρέχουσας λύσης</t>
  </si>
  <si>
    <t>Επιλογή</t>
  </si>
  <si>
    <t>Τυχαίαι αριθμοί-τιμές</t>
  </si>
  <si>
    <t>Όρια εφικτών τιμών</t>
  </si>
  <si>
    <t>Τυχαίοι αριθμοί δ</t>
  </si>
  <si>
    <t>a =</t>
  </si>
  <si>
    <t>Τ αρχ =</t>
  </si>
  <si>
    <t>α/α</t>
  </si>
  <si>
    <t>Βέλτιστο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</si>
</sst>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sz val="8"/>
      <name val="Aptos Narrow"/>
      <family val="2"/>
      <charset val="161"/>
      <scheme val="minor"/>
    </font>
    <font>
      <strike/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strike/>
      <sz val="11"/>
      <color rgb="FFFF0000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2" borderId="0" xfId="0" applyFill="1"/>
    <xf numFmtId="0" fontId="0" fillId="1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4" borderId="0" xfId="0" applyFill="1" applyAlignment="1">
      <alignment horizontal="left" vertical="center"/>
    </xf>
    <xf numFmtId="0" fontId="0" fillId="13" borderId="0" xfId="0" applyFill="1"/>
    <xf numFmtId="0" fontId="0" fillId="17" borderId="0" xfId="0" applyFill="1"/>
    <xf numFmtId="0" fontId="0" fillId="18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33"/>
      <color rgb="FFCCCC00"/>
      <color rgb="FF66FFFF"/>
      <color rgb="FFFF9999"/>
      <color rgb="FFFFFF66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GA!$Q$3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GA!$R$3:$T$3</c:f>
              <c:numCache>
                <c:formatCode>General</c:formatCode>
                <c:ptCount val="3"/>
                <c:pt idx="0">
                  <c:v>955</c:v>
                </c:pt>
                <c:pt idx="1">
                  <c:v>955</c:v>
                </c:pt>
                <c:pt idx="2">
                  <c:v>1315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F5-44A1-9600-9EAC053A795F}"/>
            </c:ext>
          </c:extLst>
        </c:ser>
        <c:ser>
          <c:idx val="1"/>
          <c:order val="1"/>
          <c:tx>
            <c:strRef>
              <c:f>GA!$Q$4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GA!$R$4:$T$4</c:f>
              <c:numCache>
                <c:formatCode>General</c:formatCode>
                <c:ptCount val="3"/>
                <c:pt idx="0">
                  <c:v>925</c:v>
                </c:pt>
                <c:pt idx="1">
                  <c:v>945</c:v>
                </c:pt>
                <c:pt idx="2">
                  <c:v>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F5-44A1-9600-9EAC053A795F}"/>
            </c:ext>
          </c:extLst>
        </c:ser>
        <c:ser>
          <c:idx val="2"/>
          <c:order val="2"/>
          <c:tx>
            <c:strRef>
              <c:f>GA!$Q$5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GA!$R$5:$T$5</c:f>
              <c:numCache>
                <c:formatCode>General</c:formatCode>
                <c:ptCount val="3"/>
                <c:pt idx="0">
                  <c:v>760</c:v>
                </c:pt>
                <c:pt idx="1">
                  <c:v>925</c:v>
                </c:pt>
                <c:pt idx="2">
                  <c:v>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F5-44A1-9600-9EAC053A795F}"/>
            </c:ext>
          </c:extLst>
        </c:ser>
        <c:ser>
          <c:idx val="3"/>
          <c:order val="3"/>
          <c:tx>
            <c:strRef>
              <c:f>GA!$Q$6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GA!$R$6:$T$6</c:f>
              <c:numCache>
                <c:formatCode>General</c:formatCode>
                <c:ptCount val="3"/>
                <c:pt idx="0">
                  <c:v>735</c:v>
                </c:pt>
                <c:pt idx="1">
                  <c:v>760</c:v>
                </c:pt>
                <c:pt idx="2">
                  <c:v>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F5-44A1-9600-9EAC053A795F}"/>
            </c:ext>
          </c:extLst>
        </c:ser>
        <c:ser>
          <c:idx val="4"/>
          <c:order val="4"/>
          <c:tx>
            <c:strRef>
              <c:f>GA!$Q$7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GA!$R$7:$T$7</c:f>
              <c:numCache>
                <c:formatCode>General</c:formatCode>
                <c:ptCount val="3"/>
                <c:pt idx="0">
                  <c:v>570</c:v>
                </c:pt>
                <c:pt idx="1">
                  <c:v>735</c:v>
                </c:pt>
                <c:pt idx="2">
                  <c:v>760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9F5-44A1-9600-9EAC053A795F}"/>
            </c:ext>
          </c:extLst>
        </c:ser>
        <c:ser>
          <c:idx val="5"/>
          <c:order val="5"/>
          <c:tx>
            <c:strRef>
              <c:f>GA!$Q$8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GA!$R$8:$T$8</c:f>
              <c:numCache>
                <c:formatCode>General</c:formatCode>
                <c:ptCount val="3"/>
                <c:pt idx="0">
                  <c:v>455</c:v>
                </c:pt>
                <c:pt idx="1">
                  <c:v>715</c:v>
                </c:pt>
                <c:pt idx="2">
                  <c:v>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9F5-44A1-9600-9EAC053A795F}"/>
            </c:ext>
          </c:extLst>
        </c:ser>
        <c:ser>
          <c:idx val="6"/>
          <c:order val="6"/>
          <c:tx>
            <c:strRef>
              <c:f>GA!$Q$9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GA!$R$9:$T$9</c:f>
              <c:numCache>
                <c:formatCode>General</c:formatCode>
                <c:ptCount val="3"/>
                <c:pt idx="0">
                  <c:v>0</c:v>
                </c:pt>
                <c:pt idx="1">
                  <c:v>570</c:v>
                </c:pt>
                <c:pt idx="2">
                  <c:v>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9F5-44A1-9600-9EAC053A795F}"/>
            </c:ext>
          </c:extLst>
        </c:ser>
        <c:ser>
          <c:idx val="7"/>
          <c:order val="7"/>
          <c:tx>
            <c:strRef>
              <c:f>GA!$Q$10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GA!$R$10:$T$10</c:f>
              <c:numCache>
                <c:formatCode>General</c:formatCode>
                <c:ptCount val="3"/>
                <c:pt idx="0">
                  <c:v>0</c:v>
                </c:pt>
                <c:pt idx="1">
                  <c:v>455</c:v>
                </c:pt>
                <c:pt idx="2">
                  <c:v>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9F5-44A1-9600-9EAC053A795F}"/>
            </c:ext>
          </c:extLst>
        </c:ser>
        <c:ser>
          <c:idx val="8"/>
          <c:order val="8"/>
          <c:tx>
            <c:strRef>
              <c:f>GA!$Q$11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GA!$R$11:$T$11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9F5-44A1-9600-9EAC053A795F}"/>
            </c:ext>
          </c:extLst>
        </c:ser>
        <c:ser>
          <c:idx val="9"/>
          <c:order val="9"/>
          <c:tx>
            <c:strRef>
              <c:f>GA!$Q$12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GA!$R$2:$T$2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GA!$R$12:$T$12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9F5-44A1-9600-9EAC053A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185728"/>
        <c:axId val="549182128"/>
      </c:scatterChart>
      <c:valAx>
        <c:axId val="54918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9182128"/>
        <c:crosses val="autoZero"/>
        <c:crossBetween val="midCat"/>
      </c:valAx>
      <c:valAx>
        <c:axId val="54918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9185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PSO!$AT$3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PSO!$AU$3:$AY$3</c:f>
              <c:numCache>
                <c:formatCode>0</c:formatCode>
                <c:ptCount val="5"/>
                <c:pt idx="0" formatCode="General">
                  <c:v>455</c:v>
                </c:pt>
                <c:pt idx="1">
                  <c:v>0</c:v>
                </c:pt>
                <c:pt idx="2">
                  <c:v>0</c:v>
                </c:pt>
                <c:pt idx="3">
                  <c:v>709.23178000000019</c:v>
                </c:pt>
                <c:pt idx="4">
                  <c:v>628.93616299999996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0C-46DE-B23C-F74235AA5762}"/>
            </c:ext>
          </c:extLst>
        </c:ser>
        <c:ser>
          <c:idx val="1"/>
          <c:order val="1"/>
          <c:tx>
            <c:strRef>
              <c:f>PSO!$AT$4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PSO!$AU$4:$AY$4</c:f>
              <c:numCache>
                <c:formatCode>0</c:formatCode>
                <c:ptCount val="5"/>
                <c:pt idx="0" formatCode="General">
                  <c:v>760</c:v>
                </c:pt>
                <c:pt idx="1">
                  <c:v>0</c:v>
                </c:pt>
                <c:pt idx="2">
                  <c:v>0</c:v>
                </c:pt>
                <c:pt idx="3">
                  <c:v>847.80226000000016</c:v>
                </c:pt>
                <c:pt idx="4">
                  <c:v>383.44244980000019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0C-46DE-B23C-F74235AA5762}"/>
            </c:ext>
          </c:extLst>
        </c:ser>
        <c:ser>
          <c:idx val="2"/>
          <c:order val="2"/>
          <c:tx>
            <c:strRef>
              <c:f>PSO!$AT$5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PSO!$AU$5:$AY$5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0C-46DE-B23C-F74235AA5762}"/>
            </c:ext>
          </c:extLst>
        </c:ser>
        <c:ser>
          <c:idx val="3"/>
          <c:order val="3"/>
          <c:tx>
            <c:strRef>
              <c:f>PSO!$AT$6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PSO!$AU$6:$AY$6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987.55</c:v>
                </c:pt>
                <c:pt idx="3">
                  <c:v>935.01001999999994</c:v>
                </c:pt>
                <c:pt idx="4">
                  <c:v>925.93291320000003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0C-46DE-B23C-F74235AA5762}"/>
            </c:ext>
          </c:extLst>
        </c:ser>
        <c:ser>
          <c:idx val="4"/>
          <c:order val="4"/>
          <c:tx>
            <c:strRef>
              <c:f>PSO!$AT$7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PSO!$AU$7:$AY$7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1150.4479999999999</c:v>
                </c:pt>
                <c:pt idx="3">
                  <c:v>824.31064000000003</c:v>
                </c:pt>
                <c:pt idx="4">
                  <c:v>1047.6986440000001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0C-46DE-B23C-F74235AA5762}"/>
            </c:ext>
          </c:extLst>
        </c:ser>
        <c:ser>
          <c:idx val="5"/>
          <c:order val="5"/>
          <c:tx>
            <c:strRef>
              <c:f>PSO!$AT$8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PSO!$AU$8:$AY$8</c:f>
              <c:numCache>
                <c:formatCode>0</c:formatCode>
                <c:ptCount val="5"/>
                <c:pt idx="0" formatCode="General">
                  <c:v>570</c:v>
                </c:pt>
                <c:pt idx="1">
                  <c:v>881.65000000000009</c:v>
                </c:pt>
                <c:pt idx="2">
                  <c:v>1208.2779999999998</c:v>
                </c:pt>
                <c:pt idx="3">
                  <c:v>0</c:v>
                </c:pt>
                <c:pt idx="4">
                  <c:v>1190.9165319999997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0C-46DE-B23C-F74235AA5762}"/>
            </c:ext>
          </c:extLst>
        </c:ser>
        <c:ser>
          <c:idx val="6"/>
          <c:order val="6"/>
          <c:tx>
            <c:strRef>
              <c:f>PSO!$AT$9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PSO!$AU$9:$AY$9</c:f>
              <c:numCache>
                <c:formatCode>0</c:formatCode>
                <c:ptCount val="5"/>
                <c:pt idx="0" formatCode="General">
                  <c:v>955</c:v>
                </c:pt>
                <c:pt idx="1">
                  <c:v>0</c:v>
                </c:pt>
                <c:pt idx="2">
                  <c:v>0</c:v>
                </c:pt>
                <c:pt idx="3">
                  <c:v>1131.70562</c:v>
                </c:pt>
                <c:pt idx="4">
                  <c:v>1151.4555607999998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0C-46DE-B23C-F74235AA5762}"/>
            </c:ext>
          </c:extLst>
        </c:ser>
        <c:ser>
          <c:idx val="7"/>
          <c:order val="7"/>
          <c:tx>
            <c:strRef>
              <c:f>PSO!$AT$10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PSO!$AU$10:$AY$10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0C-46DE-B23C-F74235AA5762}"/>
            </c:ext>
          </c:extLst>
        </c:ser>
        <c:ser>
          <c:idx val="8"/>
          <c:order val="8"/>
          <c:tx>
            <c:strRef>
              <c:f>PSO!$AT$11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PSO!$AU$11:$AY$11</c:f>
              <c:numCache>
                <c:formatCode>0</c:formatCode>
                <c:ptCount val="5"/>
                <c:pt idx="0" formatCode="General">
                  <c:v>735</c:v>
                </c:pt>
                <c:pt idx="1">
                  <c:v>0</c:v>
                </c:pt>
                <c:pt idx="2">
                  <c:v>0</c:v>
                </c:pt>
                <c:pt idx="3">
                  <c:v>274.87219999999996</c:v>
                </c:pt>
                <c:pt idx="4">
                  <c:v>33.16706799999988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0C-46DE-B23C-F74235AA5762}"/>
            </c:ext>
          </c:extLst>
        </c:ser>
        <c:ser>
          <c:idx val="9"/>
          <c:order val="9"/>
          <c:tx>
            <c:strRef>
              <c:f>PSO!$AT$12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PSO!$AU$12:$AY$12</c:f>
              <c:numCache>
                <c:formatCode>0</c:formatCode>
                <c:ptCount val="5"/>
                <c:pt idx="0" formatCode="General">
                  <c:v>925</c:v>
                </c:pt>
                <c:pt idx="1">
                  <c:v>1059</c:v>
                </c:pt>
                <c:pt idx="2">
                  <c:v>1053.32</c:v>
                </c:pt>
                <c:pt idx="3">
                  <c:v>1097.8034600000001</c:v>
                </c:pt>
                <c:pt idx="4">
                  <c:v>1151.662791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80C-46DE-B23C-F74235AA5762}"/>
            </c:ext>
          </c:extLst>
        </c:ser>
        <c:ser>
          <c:idx val="10"/>
          <c:order val="10"/>
          <c:tx>
            <c:strRef>
              <c:f>PSO!$AT$13</c:f>
              <c:strCache>
                <c:ptCount val="1"/>
                <c:pt idx="0">
                  <c:v>max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PSO!$AU$2:$AY$2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PSO!$AU$13:$AY$13</c:f>
              <c:numCache>
                <c:formatCode>General</c:formatCode>
                <c:ptCount val="5"/>
                <c:pt idx="0">
                  <c:v>955</c:v>
                </c:pt>
                <c:pt idx="1">
                  <c:v>1059</c:v>
                </c:pt>
                <c:pt idx="2">
                  <c:v>1208.2779999999998</c:v>
                </c:pt>
                <c:pt idx="3">
                  <c:v>1131.70562</c:v>
                </c:pt>
                <c:pt idx="4">
                  <c:v>1190.9165319999997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45-4CC2-BC33-73C62708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496288"/>
        <c:axId val="678493408"/>
      </c:scatterChart>
      <c:valAx>
        <c:axId val="67849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78493408"/>
        <c:crosses val="autoZero"/>
        <c:crossBetween val="midCat"/>
      </c:valAx>
      <c:valAx>
        <c:axId val="6784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78496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Εξέλιξη λύσεων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SA!$V$2</c:f>
              <c:strCache>
                <c:ptCount val="1"/>
                <c:pt idx="0">
                  <c:v>Final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SA!$V$3:$V$103</c:f>
              <c:numCache>
                <c:formatCode>General</c:formatCode>
                <c:ptCount val="101"/>
                <c:pt idx="0">
                  <c:v>500</c:v>
                </c:pt>
                <c:pt idx="1">
                  <c:v>480</c:v>
                </c:pt>
                <c:pt idx="2">
                  <c:v>615</c:v>
                </c:pt>
                <c:pt idx="3">
                  <c:v>735</c:v>
                </c:pt>
                <c:pt idx="4">
                  <c:v>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670</c:v>
                </c:pt>
                <c:pt idx="9">
                  <c:v>750</c:v>
                </c:pt>
                <c:pt idx="10">
                  <c:v>0</c:v>
                </c:pt>
                <c:pt idx="11">
                  <c:v>1500</c:v>
                </c:pt>
                <c:pt idx="12">
                  <c:v>975</c:v>
                </c:pt>
                <c:pt idx="13">
                  <c:v>0</c:v>
                </c:pt>
                <c:pt idx="14">
                  <c:v>1335</c:v>
                </c:pt>
                <c:pt idx="15">
                  <c:v>1315</c:v>
                </c:pt>
                <c:pt idx="16">
                  <c:v>1295</c:v>
                </c:pt>
                <c:pt idx="17">
                  <c:v>0</c:v>
                </c:pt>
                <c:pt idx="18">
                  <c:v>1205</c:v>
                </c:pt>
                <c:pt idx="19">
                  <c:v>0</c:v>
                </c:pt>
                <c:pt idx="20">
                  <c:v>1385</c:v>
                </c:pt>
                <c:pt idx="21">
                  <c:v>845</c:v>
                </c:pt>
                <c:pt idx="22">
                  <c:v>1345</c:v>
                </c:pt>
                <c:pt idx="23">
                  <c:v>1365</c:v>
                </c:pt>
                <c:pt idx="24">
                  <c:v>0</c:v>
                </c:pt>
                <c:pt idx="25">
                  <c:v>1215</c:v>
                </c:pt>
                <c:pt idx="26">
                  <c:v>0</c:v>
                </c:pt>
                <c:pt idx="27">
                  <c:v>1295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1355</c:v>
                </c:pt>
                <c:pt idx="32">
                  <c:v>0</c:v>
                </c:pt>
                <c:pt idx="33">
                  <c:v>500</c:v>
                </c:pt>
                <c:pt idx="34">
                  <c:v>0</c:v>
                </c:pt>
                <c:pt idx="35">
                  <c:v>320</c:v>
                </c:pt>
                <c:pt idx="36">
                  <c:v>1190</c:v>
                </c:pt>
                <c:pt idx="37">
                  <c:v>50</c:v>
                </c:pt>
                <c:pt idx="38">
                  <c:v>980</c:v>
                </c:pt>
                <c:pt idx="39">
                  <c:v>0</c:v>
                </c:pt>
                <c:pt idx="40">
                  <c:v>335</c:v>
                </c:pt>
                <c:pt idx="41">
                  <c:v>875</c:v>
                </c:pt>
                <c:pt idx="42">
                  <c:v>1100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865</c:v>
                </c:pt>
                <c:pt idx="48">
                  <c:v>545</c:v>
                </c:pt>
                <c:pt idx="49">
                  <c:v>825</c:v>
                </c:pt>
                <c:pt idx="50">
                  <c:v>0</c:v>
                </c:pt>
                <c:pt idx="51">
                  <c:v>1065</c:v>
                </c:pt>
                <c:pt idx="52">
                  <c:v>1065</c:v>
                </c:pt>
                <c:pt idx="53">
                  <c:v>945</c:v>
                </c:pt>
                <c:pt idx="54">
                  <c:v>725</c:v>
                </c:pt>
                <c:pt idx="55">
                  <c:v>555</c:v>
                </c:pt>
                <c:pt idx="56">
                  <c:v>1005</c:v>
                </c:pt>
                <c:pt idx="57">
                  <c:v>1145</c:v>
                </c:pt>
                <c:pt idx="58">
                  <c:v>0</c:v>
                </c:pt>
                <c:pt idx="59">
                  <c:v>1145</c:v>
                </c:pt>
                <c:pt idx="60">
                  <c:v>0</c:v>
                </c:pt>
                <c:pt idx="61">
                  <c:v>1025</c:v>
                </c:pt>
                <c:pt idx="62">
                  <c:v>1025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755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1335</c:v>
                </c:pt>
                <c:pt idx="74">
                  <c:v>1215</c:v>
                </c:pt>
                <c:pt idx="75">
                  <c:v>1335</c:v>
                </c:pt>
                <c:pt idx="76">
                  <c:v>0</c:v>
                </c:pt>
                <c:pt idx="77">
                  <c:v>1245</c:v>
                </c:pt>
                <c:pt idx="78">
                  <c:v>0</c:v>
                </c:pt>
                <c:pt idx="79">
                  <c:v>1275</c:v>
                </c:pt>
                <c:pt idx="80">
                  <c:v>1035</c:v>
                </c:pt>
                <c:pt idx="81">
                  <c:v>1410</c:v>
                </c:pt>
                <c:pt idx="82">
                  <c:v>1005</c:v>
                </c:pt>
                <c:pt idx="83">
                  <c:v>1350</c:v>
                </c:pt>
                <c:pt idx="84">
                  <c:v>0</c:v>
                </c:pt>
                <c:pt idx="85">
                  <c:v>1270</c:v>
                </c:pt>
                <c:pt idx="86">
                  <c:v>1150</c:v>
                </c:pt>
                <c:pt idx="87">
                  <c:v>880</c:v>
                </c:pt>
                <c:pt idx="88">
                  <c:v>415</c:v>
                </c:pt>
                <c:pt idx="89">
                  <c:v>955</c:v>
                </c:pt>
                <c:pt idx="90">
                  <c:v>250</c:v>
                </c:pt>
                <c:pt idx="91">
                  <c:v>1115</c:v>
                </c:pt>
                <c:pt idx="92">
                  <c:v>975</c:v>
                </c:pt>
                <c:pt idx="93">
                  <c:v>0</c:v>
                </c:pt>
                <c:pt idx="94">
                  <c:v>965</c:v>
                </c:pt>
                <c:pt idx="95">
                  <c:v>0</c:v>
                </c:pt>
                <c:pt idx="96">
                  <c:v>685</c:v>
                </c:pt>
                <c:pt idx="97">
                  <c:v>905</c:v>
                </c:pt>
                <c:pt idx="98">
                  <c:v>745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1C-4D96-82E8-5A4D048F5CA8}"/>
            </c:ext>
          </c:extLst>
        </c:ser>
        <c:ser>
          <c:idx val="1"/>
          <c:order val="1"/>
          <c:tx>
            <c:strRef>
              <c:f>SA!$W$2</c:f>
              <c:strCache>
                <c:ptCount val="1"/>
                <c:pt idx="0">
                  <c:v>Βέλτιστο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SA!$W$3:$W$103</c:f>
              <c:numCache>
                <c:formatCode>General</c:formatCode>
                <c:ptCount val="101"/>
                <c:pt idx="0">
                  <c:v>1550</c:v>
                </c:pt>
                <c:pt idx="1">
                  <c:v>1550</c:v>
                </c:pt>
                <c:pt idx="2">
                  <c:v>1550</c:v>
                </c:pt>
                <c:pt idx="3">
                  <c:v>1550</c:v>
                </c:pt>
                <c:pt idx="4">
                  <c:v>1550</c:v>
                </c:pt>
                <c:pt idx="5">
                  <c:v>1550</c:v>
                </c:pt>
                <c:pt idx="6">
                  <c:v>1550</c:v>
                </c:pt>
                <c:pt idx="7">
                  <c:v>1550</c:v>
                </c:pt>
                <c:pt idx="8">
                  <c:v>1550</c:v>
                </c:pt>
                <c:pt idx="9">
                  <c:v>1550</c:v>
                </c:pt>
                <c:pt idx="10">
                  <c:v>1550</c:v>
                </c:pt>
                <c:pt idx="11">
                  <c:v>1550</c:v>
                </c:pt>
                <c:pt idx="12">
                  <c:v>1550</c:v>
                </c:pt>
                <c:pt idx="13">
                  <c:v>1550</c:v>
                </c:pt>
                <c:pt idx="14">
                  <c:v>1550</c:v>
                </c:pt>
                <c:pt idx="15">
                  <c:v>1550</c:v>
                </c:pt>
                <c:pt idx="16">
                  <c:v>1550</c:v>
                </c:pt>
                <c:pt idx="17">
                  <c:v>1550</c:v>
                </c:pt>
                <c:pt idx="18">
                  <c:v>1550</c:v>
                </c:pt>
                <c:pt idx="19">
                  <c:v>1550</c:v>
                </c:pt>
                <c:pt idx="20">
                  <c:v>1550</c:v>
                </c:pt>
                <c:pt idx="21">
                  <c:v>1550</c:v>
                </c:pt>
                <c:pt idx="22">
                  <c:v>1550</c:v>
                </c:pt>
                <c:pt idx="23">
                  <c:v>1550</c:v>
                </c:pt>
                <c:pt idx="24">
                  <c:v>1550</c:v>
                </c:pt>
                <c:pt idx="25">
                  <c:v>1550</c:v>
                </c:pt>
                <c:pt idx="26">
                  <c:v>1550</c:v>
                </c:pt>
                <c:pt idx="27">
                  <c:v>1550</c:v>
                </c:pt>
                <c:pt idx="28">
                  <c:v>1550</c:v>
                </c:pt>
                <c:pt idx="29">
                  <c:v>1550</c:v>
                </c:pt>
                <c:pt idx="30">
                  <c:v>1550</c:v>
                </c:pt>
                <c:pt idx="31">
                  <c:v>1550</c:v>
                </c:pt>
                <c:pt idx="32">
                  <c:v>1550</c:v>
                </c:pt>
                <c:pt idx="33">
                  <c:v>1550</c:v>
                </c:pt>
                <c:pt idx="34">
                  <c:v>1550</c:v>
                </c:pt>
                <c:pt idx="35">
                  <c:v>1550</c:v>
                </c:pt>
                <c:pt idx="36">
                  <c:v>1550</c:v>
                </c:pt>
                <c:pt idx="37">
                  <c:v>1550</c:v>
                </c:pt>
                <c:pt idx="38">
                  <c:v>1550</c:v>
                </c:pt>
                <c:pt idx="39">
                  <c:v>1550</c:v>
                </c:pt>
                <c:pt idx="40">
                  <c:v>1550</c:v>
                </c:pt>
                <c:pt idx="41">
                  <c:v>1550</c:v>
                </c:pt>
                <c:pt idx="42">
                  <c:v>1550</c:v>
                </c:pt>
                <c:pt idx="43">
                  <c:v>1550</c:v>
                </c:pt>
                <c:pt idx="44">
                  <c:v>1550</c:v>
                </c:pt>
                <c:pt idx="45">
                  <c:v>1550</c:v>
                </c:pt>
                <c:pt idx="46">
                  <c:v>1550</c:v>
                </c:pt>
                <c:pt idx="47">
                  <c:v>1550</c:v>
                </c:pt>
                <c:pt idx="48">
                  <c:v>1550</c:v>
                </c:pt>
                <c:pt idx="49">
                  <c:v>1550</c:v>
                </c:pt>
                <c:pt idx="50">
                  <c:v>1550</c:v>
                </c:pt>
                <c:pt idx="51">
                  <c:v>1550</c:v>
                </c:pt>
                <c:pt idx="52">
                  <c:v>1550</c:v>
                </c:pt>
                <c:pt idx="53">
                  <c:v>1550</c:v>
                </c:pt>
                <c:pt idx="54">
                  <c:v>1550</c:v>
                </c:pt>
                <c:pt idx="55">
                  <c:v>1550</c:v>
                </c:pt>
                <c:pt idx="56">
                  <c:v>1550</c:v>
                </c:pt>
                <c:pt idx="57">
                  <c:v>1550</c:v>
                </c:pt>
                <c:pt idx="58">
                  <c:v>1550</c:v>
                </c:pt>
                <c:pt idx="59">
                  <c:v>1550</c:v>
                </c:pt>
                <c:pt idx="60">
                  <c:v>1550</c:v>
                </c:pt>
                <c:pt idx="61">
                  <c:v>1550</c:v>
                </c:pt>
                <c:pt idx="62">
                  <c:v>1550</c:v>
                </c:pt>
                <c:pt idx="63">
                  <c:v>1550</c:v>
                </c:pt>
                <c:pt idx="64">
                  <c:v>1550</c:v>
                </c:pt>
                <c:pt idx="65">
                  <c:v>1550</c:v>
                </c:pt>
                <c:pt idx="66">
                  <c:v>1550</c:v>
                </c:pt>
                <c:pt idx="67">
                  <c:v>1550</c:v>
                </c:pt>
                <c:pt idx="68">
                  <c:v>1550</c:v>
                </c:pt>
                <c:pt idx="69">
                  <c:v>1550</c:v>
                </c:pt>
                <c:pt idx="70">
                  <c:v>1550</c:v>
                </c:pt>
                <c:pt idx="71">
                  <c:v>1550</c:v>
                </c:pt>
                <c:pt idx="72">
                  <c:v>1550</c:v>
                </c:pt>
                <c:pt idx="73">
                  <c:v>1550</c:v>
                </c:pt>
                <c:pt idx="74">
                  <c:v>1550</c:v>
                </c:pt>
                <c:pt idx="75">
                  <c:v>1550</c:v>
                </c:pt>
                <c:pt idx="76">
                  <c:v>1550</c:v>
                </c:pt>
                <c:pt idx="77">
                  <c:v>1550</c:v>
                </c:pt>
                <c:pt idx="78">
                  <c:v>1550</c:v>
                </c:pt>
                <c:pt idx="79">
                  <c:v>1550</c:v>
                </c:pt>
                <c:pt idx="80">
                  <c:v>1550</c:v>
                </c:pt>
                <c:pt idx="81">
                  <c:v>1550</c:v>
                </c:pt>
                <c:pt idx="82">
                  <c:v>1550</c:v>
                </c:pt>
                <c:pt idx="83">
                  <c:v>1550</c:v>
                </c:pt>
                <c:pt idx="84">
                  <c:v>1550</c:v>
                </c:pt>
                <c:pt idx="85">
                  <c:v>1550</c:v>
                </c:pt>
                <c:pt idx="86">
                  <c:v>1550</c:v>
                </c:pt>
                <c:pt idx="87">
                  <c:v>1550</c:v>
                </c:pt>
                <c:pt idx="88">
                  <c:v>1550</c:v>
                </c:pt>
                <c:pt idx="89">
                  <c:v>1550</c:v>
                </c:pt>
                <c:pt idx="90">
                  <c:v>1550</c:v>
                </c:pt>
                <c:pt idx="91">
                  <c:v>1550</c:v>
                </c:pt>
                <c:pt idx="92">
                  <c:v>1550</c:v>
                </c:pt>
                <c:pt idx="93">
                  <c:v>1550</c:v>
                </c:pt>
                <c:pt idx="94">
                  <c:v>1550</c:v>
                </c:pt>
                <c:pt idx="95">
                  <c:v>1550</c:v>
                </c:pt>
                <c:pt idx="96">
                  <c:v>1550</c:v>
                </c:pt>
                <c:pt idx="97">
                  <c:v>1550</c:v>
                </c:pt>
                <c:pt idx="98">
                  <c:v>1550</c:v>
                </c:pt>
                <c:pt idx="99">
                  <c:v>1550</c:v>
                </c:pt>
                <c:pt idx="100">
                  <c:v>1550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1C-4D96-82E8-5A4D048F5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939872"/>
        <c:axId val="704943832"/>
      </c:scatterChart>
      <c:valAx>
        <c:axId val="70493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04943832"/>
        <c:crosses val="autoZero"/>
        <c:crossBetween val="midCat"/>
      </c:valAx>
      <c:valAx>
        <c:axId val="70494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0493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515620</xdr:colOff>
      <xdr:row>12</xdr:row>
      <xdr:rowOff>132079</xdr:rowOff>
    </xdr:from>
    <xdr:to>
      <xdr:col>24</xdr:col>
      <xdr:colOff>233680</xdr:colOff>
      <xdr:row>32</xdr:row>
      <xdr:rowOff>145472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FEFE7-E9CE-28E4-9BE2-564C6B86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68580</xdr:colOff>
      <xdr:row>14</xdr:row>
      <xdr:rowOff>125730</xdr:rowOff>
    </xdr:from>
    <xdr:to>
      <xdr:col>55</xdr:col>
      <xdr:colOff>99060</xdr:colOff>
      <xdr:row>30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ACCBE2-AF3C-3D51-FEFE-4FA0F332E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389467</xdr:colOff>
      <xdr:row>2</xdr:row>
      <xdr:rowOff>186266</xdr:rowOff>
    </xdr:from>
    <xdr:to>
      <xdr:col>34</xdr:col>
      <xdr:colOff>84667</xdr:colOff>
      <xdr:row>17</xdr:row>
      <xdr:rowOff>135466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623E24-F667-F007-1007-8D12E9CE6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0C2D-BA55-4D68-9076-AABFAD0543C5}">
  <dimension ref="A1:N33"/>
  <sheetViews>
    <sheetView zoomScale="140" zoomScaleNormal="140" workbookViewId="0"/>
  </sheetViews>
  <sheetFormatPr defaultRowHeight="14.4" x14ac:dyDescent="0.3"/>
  <cols>
    <col min="2" max="9" width="8.88671875" style="1"/>
    <col min="10" max="11" width="8.88671875" style="3"/>
    <col min="12" max="13" width="8.88671875" style="4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2</v>
      </c>
    </row>
    <row r="4" spans="1:14" x14ac:dyDescent="0.3">
      <c r="A4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6" spans="1:14" x14ac:dyDescent="0.3">
      <c r="B6" s="1" t="s">
        <v>10</v>
      </c>
      <c r="C6" s="1">
        <v>1</v>
      </c>
      <c r="D6" s="1">
        <v>2</v>
      </c>
      <c r="E6" s="2">
        <v>1</v>
      </c>
      <c r="F6" s="2">
        <v>0</v>
      </c>
      <c r="G6" s="2">
        <v>0</v>
      </c>
      <c r="H6" s="1">
        <v>150</v>
      </c>
      <c r="J6" s="3" t="s">
        <v>17</v>
      </c>
      <c r="K6" s="3" t="s">
        <v>26</v>
      </c>
      <c r="L6" s="4" t="s">
        <v>14</v>
      </c>
      <c r="M6" s="4" t="s">
        <v>15</v>
      </c>
      <c r="N6" t="s">
        <v>16</v>
      </c>
    </row>
    <row r="7" spans="1:14" x14ac:dyDescent="0.3">
      <c r="B7" s="1" t="s">
        <v>11</v>
      </c>
      <c r="C7" s="1">
        <v>2</v>
      </c>
      <c r="D7" s="1">
        <v>2</v>
      </c>
      <c r="E7" s="2">
        <v>0</v>
      </c>
      <c r="F7" s="2">
        <v>1</v>
      </c>
      <c r="G7" s="2">
        <v>0</v>
      </c>
      <c r="H7" s="1">
        <v>200</v>
      </c>
    </row>
    <row r="8" spans="1:14" x14ac:dyDescent="0.3">
      <c r="B8" s="1" t="s">
        <v>12</v>
      </c>
      <c r="C8" s="1">
        <v>1</v>
      </c>
      <c r="D8" s="1">
        <v>3</v>
      </c>
      <c r="E8" s="2">
        <v>0</v>
      </c>
      <c r="F8" s="2">
        <v>0</v>
      </c>
      <c r="G8" s="2">
        <v>1</v>
      </c>
      <c r="H8" s="1">
        <v>120</v>
      </c>
    </row>
    <row r="9" spans="1:14" x14ac:dyDescent="0.3">
      <c r="B9" s="1" t="s">
        <v>13</v>
      </c>
      <c r="C9" s="1">
        <v>-15</v>
      </c>
      <c r="D9" s="1">
        <v>-20</v>
      </c>
      <c r="H9" s="1">
        <v>0</v>
      </c>
    </row>
    <row r="12" spans="1:14" x14ac:dyDescent="0.3">
      <c r="B12" s="1" t="s">
        <v>10</v>
      </c>
      <c r="C12" s="1">
        <v>1</v>
      </c>
      <c r="D12" s="5">
        <v>2</v>
      </c>
      <c r="E12" s="1">
        <v>1</v>
      </c>
      <c r="F12" s="1">
        <v>0</v>
      </c>
      <c r="G12" s="1">
        <v>0</v>
      </c>
      <c r="H12" s="1">
        <v>150</v>
      </c>
    </row>
    <row r="13" spans="1:14" x14ac:dyDescent="0.3">
      <c r="B13" s="1" t="s">
        <v>11</v>
      </c>
      <c r="C13" s="1">
        <v>2</v>
      </c>
      <c r="D13" s="5">
        <v>2</v>
      </c>
      <c r="E13" s="1">
        <v>0</v>
      </c>
      <c r="F13" s="1">
        <v>1</v>
      </c>
      <c r="G13" s="1">
        <v>0</v>
      </c>
      <c r="H13" s="1">
        <v>200</v>
      </c>
    </row>
    <row r="14" spans="1:14" x14ac:dyDescent="0.3">
      <c r="B14" s="1" t="s">
        <v>12</v>
      </c>
      <c r="C14" s="5">
        <v>1</v>
      </c>
      <c r="D14" s="5">
        <v>3</v>
      </c>
      <c r="E14" s="5">
        <v>0</v>
      </c>
      <c r="F14" s="5">
        <v>0</v>
      </c>
      <c r="G14" s="5">
        <v>1</v>
      </c>
      <c r="H14" s="5">
        <v>120</v>
      </c>
    </row>
    <row r="15" spans="1:14" x14ac:dyDescent="0.3">
      <c r="B15" s="1" t="s">
        <v>13</v>
      </c>
      <c r="C15" s="1">
        <v>-15</v>
      </c>
      <c r="D15" s="5">
        <v>-20</v>
      </c>
      <c r="E15" s="1">
        <v>0</v>
      </c>
      <c r="F15" s="1">
        <v>0</v>
      </c>
      <c r="G15" s="1">
        <v>0</v>
      </c>
      <c r="H15" s="1">
        <v>0</v>
      </c>
    </row>
    <row r="18" spans="2:14" x14ac:dyDescent="0.3">
      <c r="B18" s="1" t="s">
        <v>10</v>
      </c>
      <c r="C18" s="1">
        <f>C12-C14*2/3</f>
        <v>0.33333333333333337</v>
      </c>
      <c r="D18" s="2">
        <f>D12-D14*2/3</f>
        <v>0</v>
      </c>
      <c r="E18" s="2">
        <f t="shared" ref="E18:H18" si="0">E12-E14*2/3</f>
        <v>1</v>
      </c>
      <c r="F18" s="2">
        <f t="shared" si="0"/>
        <v>0</v>
      </c>
      <c r="G18" s="1">
        <f t="shared" si="0"/>
        <v>-0.66666666666666663</v>
      </c>
      <c r="H18" s="1">
        <f t="shared" si="0"/>
        <v>70</v>
      </c>
      <c r="J18" s="3" t="s">
        <v>17</v>
      </c>
      <c r="K18" s="3" t="s">
        <v>19</v>
      </c>
      <c r="L18" s="4" t="s">
        <v>20</v>
      </c>
      <c r="M18" s="4" t="s">
        <v>21</v>
      </c>
      <c r="N18" t="s">
        <v>18</v>
      </c>
    </row>
    <row r="19" spans="2:14" x14ac:dyDescent="0.3">
      <c r="B19" s="1" t="s">
        <v>11</v>
      </c>
      <c r="C19" s="1">
        <f>C13-C14*2/3</f>
        <v>1.3333333333333335</v>
      </c>
      <c r="D19" s="2">
        <f>D13-D14*2/3</f>
        <v>0</v>
      </c>
      <c r="E19" s="2">
        <f t="shared" ref="E19:H19" si="1">E13-E14*2/3</f>
        <v>0</v>
      </c>
      <c r="F19" s="2">
        <f t="shared" si="1"/>
        <v>1</v>
      </c>
      <c r="G19" s="1">
        <f t="shared" si="1"/>
        <v>-0.66666666666666663</v>
      </c>
      <c r="H19" s="1">
        <f t="shared" si="1"/>
        <v>120</v>
      </c>
    </row>
    <row r="20" spans="2:14" x14ac:dyDescent="0.3">
      <c r="B20" s="1" t="s">
        <v>12</v>
      </c>
      <c r="C20" s="1">
        <f>C14/3</f>
        <v>0.33333333333333331</v>
      </c>
      <c r="D20" s="2">
        <f>D14/3</f>
        <v>1</v>
      </c>
      <c r="E20" s="2">
        <f t="shared" ref="E20:H20" si="2">E14/3</f>
        <v>0</v>
      </c>
      <c r="F20" s="2">
        <f t="shared" si="2"/>
        <v>0</v>
      </c>
      <c r="G20" s="1">
        <f t="shared" si="2"/>
        <v>0.33333333333333331</v>
      </c>
      <c r="H20" s="1">
        <f t="shared" si="2"/>
        <v>40</v>
      </c>
    </row>
    <row r="21" spans="2:14" x14ac:dyDescent="0.3">
      <c r="B21" s="1" t="s">
        <v>13</v>
      </c>
      <c r="C21" s="1">
        <f>C15+C14*20/3</f>
        <v>-8.3333333333333321</v>
      </c>
      <c r="D21" s="1">
        <f>D15+D14*20/3</f>
        <v>0</v>
      </c>
      <c r="E21" s="1">
        <f t="shared" ref="E21:H21" si="3">E15+E14*20/3</f>
        <v>0</v>
      </c>
      <c r="F21" s="1">
        <f t="shared" si="3"/>
        <v>0</v>
      </c>
      <c r="G21" s="1">
        <f t="shared" si="3"/>
        <v>6.666666666666667</v>
      </c>
      <c r="H21" s="1">
        <f t="shared" si="3"/>
        <v>800</v>
      </c>
    </row>
    <row r="24" spans="2:14" x14ac:dyDescent="0.3">
      <c r="B24" s="1" t="s">
        <v>10</v>
      </c>
      <c r="C24" s="5">
        <v>0.33333333333333337</v>
      </c>
      <c r="D24" s="1">
        <v>0</v>
      </c>
      <c r="E24" s="1">
        <v>1</v>
      </c>
      <c r="F24" s="1">
        <v>0</v>
      </c>
      <c r="G24" s="1">
        <v>-0.66666666666666663</v>
      </c>
      <c r="H24" s="1">
        <v>70</v>
      </c>
    </row>
    <row r="25" spans="2:14" x14ac:dyDescent="0.3">
      <c r="B25" s="1" t="s">
        <v>11</v>
      </c>
      <c r="C25" s="5">
        <v>1.3333333333333335</v>
      </c>
      <c r="D25" s="5">
        <v>0</v>
      </c>
      <c r="E25" s="5">
        <v>0</v>
      </c>
      <c r="F25" s="5">
        <v>1</v>
      </c>
      <c r="G25" s="5">
        <v>-0.66666666666666663</v>
      </c>
      <c r="H25" s="5">
        <v>120</v>
      </c>
    </row>
    <row r="26" spans="2:14" x14ac:dyDescent="0.3">
      <c r="B26" s="1" t="s">
        <v>12</v>
      </c>
      <c r="C26" s="5">
        <v>0.33333333333333331</v>
      </c>
      <c r="D26" s="1">
        <v>1</v>
      </c>
      <c r="E26" s="1">
        <v>0</v>
      </c>
      <c r="F26" s="1">
        <v>0</v>
      </c>
      <c r="G26" s="1">
        <v>0.33333333333333331</v>
      </c>
      <c r="H26" s="1">
        <v>40</v>
      </c>
    </row>
    <row r="27" spans="2:14" x14ac:dyDescent="0.3">
      <c r="B27" s="1" t="s">
        <v>13</v>
      </c>
      <c r="C27" s="5">
        <v>-8.3333333333333321</v>
      </c>
      <c r="D27" s="1">
        <v>0</v>
      </c>
      <c r="E27" s="1">
        <v>0</v>
      </c>
      <c r="F27" s="1">
        <v>0</v>
      </c>
      <c r="G27" s="1">
        <v>6.666666666666667</v>
      </c>
      <c r="H27" s="1">
        <v>800</v>
      </c>
    </row>
    <row r="29" spans="2:14" x14ac:dyDescent="0.3">
      <c r="C29" s="1" t="s">
        <v>4</v>
      </c>
      <c r="D29" s="1" t="s">
        <v>5</v>
      </c>
      <c r="E29" s="1" t="s">
        <v>6</v>
      </c>
      <c r="F29" s="1" t="s">
        <v>7</v>
      </c>
      <c r="G29" s="1" t="s">
        <v>8</v>
      </c>
    </row>
    <row r="30" spans="2:14" x14ac:dyDescent="0.3">
      <c r="B30" s="1" t="s">
        <v>10</v>
      </c>
      <c r="C30" s="2">
        <f>C24-C25/4</f>
        <v>0</v>
      </c>
      <c r="D30" s="2">
        <f t="shared" ref="D30:H30" si="4">D24-D25/4</f>
        <v>0</v>
      </c>
      <c r="E30" s="2">
        <f t="shared" si="4"/>
        <v>1</v>
      </c>
      <c r="F30" s="1">
        <f t="shared" si="4"/>
        <v>-0.25</v>
      </c>
      <c r="G30" s="1">
        <f t="shared" si="4"/>
        <v>-0.5</v>
      </c>
      <c r="H30" s="1">
        <f t="shared" si="4"/>
        <v>40</v>
      </c>
      <c r="J30" s="3" t="s">
        <v>23</v>
      </c>
      <c r="K30" s="3" t="s">
        <v>24</v>
      </c>
      <c r="L30" s="4" t="s">
        <v>25</v>
      </c>
      <c r="M30" s="4" t="s">
        <v>22</v>
      </c>
      <c r="N30" t="s">
        <v>18</v>
      </c>
    </row>
    <row r="31" spans="2:14" x14ac:dyDescent="0.3">
      <c r="B31" s="1" t="s">
        <v>11</v>
      </c>
      <c r="C31" s="2">
        <f>C25/4*3</f>
        <v>1</v>
      </c>
      <c r="D31" s="2">
        <f t="shared" ref="D31:H31" si="5">D25/4*3</f>
        <v>0</v>
      </c>
      <c r="E31" s="2">
        <f t="shared" si="5"/>
        <v>0</v>
      </c>
      <c r="F31" s="1">
        <f t="shared" si="5"/>
        <v>0.75</v>
      </c>
      <c r="G31" s="1">
        <f t="shared" si="5"/>
        <v>-0.5</v>
      </c>
      <c r="H31" s="1">
        <f t="shared" si="5"/>
        <v>90</v>
      </c>
    </row>
    <row r="32" spans="2:14" x14ac:dyDescent="0.3">
      <c r="B32" s="1" t="s">
        <v>12</v>
      </c>
      <c r="C32" s="2">
        <f>C26-C25/4</f>
        <v>0</v>
      </c>
      <c r="D32" s="2">
        <f t="shared" ref="D32:H32" si="6">D26-D25/4</f>
        <v>1</v>
      </c>
      <c r="E32" s="2">
        <f t="shared" si="6"/>
        <v>0</v>
      </c>
      <c r="F32" s="1">
        <f t="shared" si="6"/>
        <v>-0.25</v>
      </c>
      <c r="G32" s="1">
        <f t="shared" si="6"/>
        <v>0.5</v>
      </c>
      <c r="H32" s="1">
        <f t="shared" si="6"/>
        <v>10</v>
      </c>
    </row>
    <row r="33" spans="2:8" x14ac:dyDescent="0.3">
      <c r="B33" s="1" t="s">
        <v>13</v>
      </c>
      <c r="C33" s="2">
        <f>C27+C25*25/4</f>
        <v>0</v>
      </c>
      <c r="D33" s="2">
        <f t="shared" ref="D33:H33" si="7">D27+D25*25/4</f>
        <v>0</v>
      </c>
      <c r="E33" s="6">
        <f t="shared" si="7"/>
        <v>0</v>
      </c>
      <c r="F33" s="6">
        <f t="shared" si="7"/>
        <v>6.25</v>
      </c>
      <c r="G33" s="6">
        <f t="shared" si="7"/>
        <v>2.5000000000000009</v>
      </c>
      <c r="H33" s="1">
        <f t="shared" si="7"/>
        <v>1550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C497-C1C1-4883-BBF5-31DE36FBD25F}">
  <dimension ref="A1:L10"/>
  <sheetViews>
    <sheetView zoomScale="160" zoomScaleNormal="160" workbookViewId="0"/>
  </sheetViews>
  <sheetFormatPr defaultRowHeight="14.4" x14ac:dyDescent="0.3"/>
  <cols>
    <col min="4" max="12" width="8.88671875" style="1"/>
  </cols>
  <sheetData>
    <row r="1" spans="1:8" x14ac:dyDescent="0.3">
      <c r="A1" t="s">
        <v>0</v>
      </c>
      <c r="D1" s="1" t="s">
        <v>4</v>
      </c>
      <c r="E1" s="1" t="s">
        <v>5</v>
      </c>
    </row>
    <row r="2" spans="1:8" x14ac:dyDescent="0.3">
      <c r="A2" t="s">
        <v>1</v>
      </c>
      <c r="D2" s="5">
        <v>90</v>
      </c>
      <c r="E2" s="5">
        <v>10</v>
      </c>
    </row>
    <row r="3" spans="1:8" x14ac:dyDescent="0.3">
      <c r="A3" t="s">
        <v>2</v>
      </c>
      <c r="D3" s="1">
        <v>1</v>
      </c>
      <c r="E3" s="1">
        <v>2</v>
      </c>
    </row>
    <row r="4" spans="1:8" x14ac:dyDescent="0.3">
      <c r="A4" t="s">
        <v>3</v>
      </c>
      <c r="D4" s="1">
        <v>2</v>
      </c>
      <c r="E4" s="1">
        <v>2</v>
      </c>
    </row>
    <row r="5" spans="1:8" x14ac:dyDescent="0.3">
      <c r="D5" s="1">
        <v>1</v>
      </c>
      <c r="E5" s="1">
        <v>3</v>
      </c>
    </row>
    <row r="6" spans="1:8" x14ac:dyDescent="0.3">
      <c r="D6" s="1">
        <v>15</v>
      </c>
      <c r="E6" s="1">
        <v>20</v>
      </c>
    </row>
    <row r="7" spans="1:8" x14ac:dyDescent="0.3">
      <c r="D7" s="7">
        <f>D$2*D3</f>
        <v>90</v>
      </c>
      <c r="E7" s="7">
        <f>E$2*E3</f>
        <v>20</v>
      </c>
      <c r="F7" s="7">
        <f>SUM(D7:E7)</f>
        <v>110</v>
      </c>
      <c r="G7" s="1" t="s">
        <v>27</v>
      </c>
      <c r="H7" s="1">
        <v>150</v>
      </c>
    </row>
    <row r="8" spans="1:8" x14ac:dyDescent="0.3">
      <c r="D8" s="7">
        <f t="shared" ref="D8:E8" si="0">D$2*D4</f>
        <v>180</v>
      </c>
      <c r="E8" s="7">
        <f t="shared" si="0"/>
        <v>20</v>
      </c>
      <c r="F8" s="7">
        <f t="shared" ref="F8:F10" si="1">SUM(D8:E8)</f>
        <v>200</v>
      </c>
      <c r="G8" s="1" t="s">
        <v>27</v>
      </c>
      <c r="H8" s="1">
        <v>200</v>
      </c>
    </row>
    <row r="9" spans="1:8" x14ac:dyDescent="0.3">
      <c r="D9" s="7">
        <f t="shared" ref="D9:E9" si="2">D$2*D5</f>
        <v>90</v>
      </c>
      <c r="E9" s="7">
        <f t="shared" si="2"/>
        <v>30</v>
      </c>
      <c r="F9" s="7">
        <f t="shared" si="1"/>
        <v>120</v>
      </c>
      <c r="G9" s="1" t="s">
        <v>27</v>
      </c>
      <c r="H9" s="1">
        <v>120</v>
      </c>
    </row>
    <row r="10" spans="1:8" x14ac:dyDescent="0.3">
      <c r="D10" s="8">
        <f t="shared" ref="D10:E10" si="3">D$2*D6</f>
        <v>1350</v>
      </c>
      <c r="E10" s="8">
        <f t="shared" si="3"/>
        <v>200</v>
      </c>
      <c r="F10" s="8">
        <f t="shared" si="1"/>
        <v>1550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2251-DE02-42A2-A51F-5550BFD389B3}">
  <dimension ref="A1:AH117"/>
  <sheetViews>
    <sheetView zoomScale="110" zoomScaleNormal="110" workbookViewId="0">
      <selection activeCell="I3" sqref="I3:O3"/>
    </sheetView>
  </sheetViews>
  <sheetFormatPr defaultRowHeight="14.4" x14ac:dyDescent="0.3"/>
  <cols>
    <col min="3" max="8" width="6" style="1" customWidth="1"/>
    <col min="9" max="15" width="7.109375" style="1" customWidth="1"/>
    <col min="16" max="20" width="7.5546875" style="1" customWidth="1"/>
    <col min="21" max="34" width="6" style="1" customWidth="1"/>
  </cols>
  <sheetData>
    <row r="1" spans="1:20" x14ac:dyDescent="0.3">
      <c r="A1" t="s">
        <v>0</v>
      </c>
      <c r="C1" s="1" t="s">
        <v>4</v>
      </c>
      <c r="D1" s="1" t="s">
        <v>5</v>
      </c>
      <c r="I1" s="14" t="s">
        <v>34</v>
      </c>
      <c r="J1" s="15"/>
      <c r="K1" s="15"/>
    </row>
    <row r="2" spans="1:20" x14ac:dyDescent="0.3">
      <c r="A2" t="s">
        <v>1</v>
      </c>
      <c r="C2" s="9">
        <v>17</v>
      </c>
      <c r="D2" s="9">
        <v>10</v>
      </c>
      <c r="E2" s="13">
        <v>4</v>
      </c>
      <c r="F2" s="2">
        <v>1</v>
      </c>
      <c r="I2" s="1" t="s">
        <v>4</v>
      </c>
      <c r="J2" s="1" t="s">
        <v>5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33</v>
      </c>
      <c r="R2" s="1">
        <v>0</v>
      </c>
      <c r="S2" s="1">
        <v>1</v>
      </c>
      <c r="T2" s="1">
        <v>2</v>
      </c>
    </row>
    <row r="3" spans="1:20" x14ac:dyDescent="0.3">
      <c r="A3" t="s">
        <v>2</v>
      </c>
      <c r="C3" s="9">
        <v>0</v>
      </c>
      <c r="D3" s="9">
        <v>38</v>
      </c>
      <c r="E3" s="5">
        <v>7</v>
      </c>
      <c r="F3" s="2">
        <v>1</v>
      </c>
      <c r="H3" s="1">
        <v>1</v>
      </c>
      <c r="I3" s="1">
        <v>17</v>
      </c>
      <c r="J3" s="1">
        <v>10</v>
      </c>
      <c r="K3" s="1">
        <f>15*I3+20*J3</f>
        <v>455</v>
      </c>
      <c r="L3" s="1">
        <f>IF(I3+2*J3&gt;150,1,0)</f>
        <v>0</v>
      </c>
      <c r="M3" s="1">
        <f>IF(2*I3+2*J3&gt;200,1,0)</f>
        <v>0</v>
      </c>
      <c r="N3" s="1">
        <f>IF(I3+3*J3&gt;120,1,0)</f>
        <v>0</v>
      </c>
      <c r="O3" s="1">
        <f>IF(SUM(L3:N3)=0,K3,0)</f>
        <v>455</v>
      </c>
      <c r="Q3" s="1">
        <v>1</v>
      </c>
      <c r="R3" s="1">
        <v>955</v>
      </c>
      <c r="S3" s="1">
        <v>955</v>
      </c>
      <c r="T3" s="1">
        <v>1315</v>
      </c>
    </row>
    <row r="4" spans="1:20" x14ac:dyDescent="0.3">
      <c r="A4" t="s">
        <v>3</v>
      </c>
      <c r="C4" s="9">
        <v>92</v>
      </c>
      <c r="D4" s="9">
        <v>40</v>
      </c>
      <c r="E4" s="5">
        <v>4</v>
      </c>
      <c r="F4" s="1">
        <v>2</v>
      </c>
      <c r="H4" s="1">
        <v>2</v>
      </c>
      <c r="I4" s="1">
        <v>0</v>
      </c>
      <c r="J4" s="1">
        <v>38</v>
      </c>
      <c r="K4" s="1">
        <f t="shared" ref="K4:K12" si="0">15*I4+20*J4</f>
        <v>760</v>
      </c>
      <c r="L4" s="1">
        <f t="shared" ref="L4:L12" si="1">IF(I4+2*J4&gt;150,1,0)</f>
        <v>0</v>
      </c>
      <c r="M4" s="1">
        <f t="shared" ref="M4:M12" si="2">IF(2*I4+2*J4&gt;200,1,0)</f>
        <v>0</v>
      </c>
      <c r="N4" s="1">
        <f t="shared" ref="N4:N12" si="3">IF(I4+3*J4&gt;120,1,0)</f>
        <v>0</v>
      </c>
      <c r="O4" s="1">
        <f t="shared" ref="O4:O12" si="4">IF(SUM(L4:N4)=0,K4,0)</f>
        <v>760</v>
      </c>
      <c r="Q4" s="1">
        <v>2</v>
      </c>
      <c r="R4" s="1">
        <v>925</v>
      </c>
      <c r="S4" s="1">
        <v>945</v>
      </c>
      <c r="T4" s="1">
        <v>955</v>
      </c>
    </row>
    <row r="5" spans="1:20" x14ac:dyDescent="0.3">
      <c r="C5" s="9">
        <v>93</v>
      </c>
      <c r="D5" s="9">
        <v>31</v>
      </c>
      <c r="E5" s="13">
        <v>2</v>
      </c>
      <c r="F5" s="1">
        <v>1</v>
      </c>
      <c r="H5" s="1">
        <v>3</v>
      </c>
      <c r="I5" s="1">
        <v>92</v>
      </c>
      <c r="J5" s="1">
        <v>40</v>
      </c>
      <c r="K5" s="1">
        <f t="shared" si="0"/>
        <v>2180</v>
      </c>
      <c r="L5" s="1">
        <f t="shared" si="1"/>
        <v>1</v>
      </c>
      <c r="M5" s="1">
        <f t="shared" si="2"/>
        <v>1</v>
      </c>
      <c r="N5" s="1">
        <f t="shared" si="3"/>
        <v>1</v>
      </c>
      <c r="O5" s="1">
        <f t="shared" si="4"/>
        <v>0</v>
      </c>
      <c r="Q5" s="1">
        <v>3</v>
      </c>
      <c r="R5" s="1">
        <v>760</v>
      </c>
      <c r="S5" s="1">
        <v>925</v>
      </c>
      <c r="T5" s="1">
        <v>945</v>
      </c>
    </row>
    <row r="6" spans="1:20" x14ac:dyDescent="0.3">
      <c r="C6" s="9">
        <v>75</v>
      </c>
      <c r="D6" s="9">
        <v>25</v>
      </c>
      <c r="E6" s="2">
        <v>3</v>
      </c>
      <c r="F6" s="1">
        <v>1</v>
      </c>
      <c r="H6" s="1">
        <v>4</v>
      </c>
      <c r="I6" s="1">
        <v>93</v>
      </c>
      <c r="J6" s="1">
        <v>31</v>
      </c>
      <c r="K6" s="1">
        <f t="shared" si="0"/>
        <v>2015</v>
      </c>
      <c r="L6" s="1">
        <f t="shared" si="1"/>
        <v>1</v>
      </c>
      <c r="M6" s="1">
        <f t="shared" si="2"/>
        <v>1</v>
      </c>
      <c r="N6" s="1">
        <f t="shared" si="3"/>
        <v>1</v>
      </c>
      <c r="O6" s="1">
        <f t="shared" si="4"/>
        <v>0</v>
      </c>
      <c r="Q6" s="1">
        <v>4</v>
      </c>
      <c r="R6" s="1">
        <v>735</v>
      </c>
      <c r="S6" s="1">
        <v>760</v>
      </c>
      <c r="T6" s="1">
        <v>925</v>
      </c>
    </row>
    <row r="7" spans="1:20" x14ac:dyDescent="0.3">
      <c r="A7" s="17" t="s">
        <v>39</v>
      </c>
      <c r="B7" s="17"/>
      <c r="C7" s="9">
        <v>22</v>
      </c>
      <c r="D7" s="9">
        <v>12</v>
      </c>
      <c r="E7" s="5">
        <v>10</v>
      </c>
      <c r="F7" s="1">
        <v>2</v>
      </c>
      <c r="H7" s="1">
        <v>5</v>
      </c>
      <c r="I7" s="1">
        <v>75</v>
      </c>
      <c r="J7" s="1">
        <v>25</v>
      </c>
      <c r="K7" s="1">
        <f t="shared" si="0"/>
        <v>1625</v>
      </c>
      <c r="L7" s="1">
        <f t="shared" si="1"/>
        <v>0</v>
      </c>
      <c r="M7" s="1">
        <f t="shared" si="2"/>
        <v>0</v>
      </c>
      <c r="N7" s="1">
        <f t="shared" si="3"/>
        <v>1</v>
      </c>
      <c r="O7" s="1">
        <f t="shared" si="4"/>
        <v>0</v>
      </c>
      <c r="Q7" s="1">
        <v>5</v>
      </c>
      <c r="R7" s="1">
        <v>570</v>
      </c>
      <c r="S7" s="1">
        <v>735</v>
      </c>
      <c r="T7" s="1">
        <v>760</v>
      </c>
    </row>
    <row r="8" spans="1:20" x14ac:dyDescent="0.3">
      <c r="A8" s="16" t="s">
        <v>40</v>
      </c>
      <c r="B8" s="16"/>
      <c r="C8" s="9">
        <v>41</v>
      </c>
      <c r="D8" s="9">
        <v>17</v>
      </c>
      <c r="E8" s="13">
        <v>6</v>
      </c>
      <c r="F8" s="1">
        <v>1</v>
      </c>
      <c r="H8" s="1">
        <v>6</v>
      </c>
      <c r="I8" s="1">
        <v>22</v>
      </c>
      <c r="J8" s="1">
        <v>12</v>
      </c>
      <c r="K8" s="1">
        <f t="shared" si="0"/>
        <v>570</v>
      </c>
      <c r="L8" s="1">
        <f t="shared" si="1"/>
        <v>0</v>
      </c>
      <c r="M8" s="1">
        <f t="shared" si="2"/>
        <v>0</v>
      </c>
      <c r="N8" s="1">
        <f t="shared" si="3"/>
        <v>0</v>
      </c>
      <c r="O8" s="1">
        <f t="shared" si="4"/>
        <v>570</v>
      </c>
      <c r="Q8" s="1">
        <v>6</v>
      </c>
      <c r="R8" s="1">
        <v>455</v>
      </c>
      <c r="S8" s="1">
        <v>715</v>
      </c>
      <c r="T8" s="1">
        <v>735</v>
      </c>
    </row>
    <row r="9" spans="1:20" x14ac:dyDescent="0.3">
      <c r="A9" s="18" t="s">
        <v>41</v>
      </c>
      <c r="B9" s="18"/>
      <c r="C9" s="9">
        <v>86</v>
      </c>
      <c r="D9" s="9">
        <v>33</v>
      </c>
      <c r="E9" s="13">
        <v>5</v>
      </c>
      <c r="F9" s="1">
        <v>1</v>
      </c>
      <c r="H9" s="1">
        <v>7</v>
      </c>
      <c r="I9" s="1">
        <v>41</v>
      </c>
      <c r="J9" s="1">
        <v>17</v>
      </c>
      <c r="K9" s="1">
        <f t="shared" si="0"/>
        <v>955</v>
      </c>
      <c r="L9" s="1">
        <f t="shared" si="1"/>
        <v>0</v>
      </c>
      <c r="M9" s="1">
        <f t="shared" si="2"/>
        <v>0</v>
      </c>
      <c r="N9" s="1">
        <f t="shared" si="3"/>
        <v>0</v>
      </c>
      <c r="O9" s="1">
        <f t="shared" si="4"/>
        <v>955</v>
      </c>
      <c r="Q9" s="1">
        <v>7</v>
      </c>
      <c r="R9" s="1">
        <v>0</v>
      </c>
      <c r="S9" s="1">
        <v>570</v>
      </c>
      <c r="T9" s="1">
        <v>735</v>
      </c>
    </row>
    <row r="10" spans="1:20" x14ac:dyDescent="0.3">
      <c r="C10" s="9">
        <v>45</v>
      </c>
      <c r="D10" s="9">
        <v>3</v>
      </c>
      <c r="E10" s="5">
        <v>5</v>
      </c>
      <c r="F10" s="1">
        <v>1</v>
      </c>
      <c r="H10" s="1">
        <v>8</v>
      </c>
      <c r="I10" s="1">
        <v>86</v>
      </c>
      <c r="J10" s="1">
        <v>33</v>
      </c>
      <c r="K10" s="1">
        <f t="shared" si="0"/>
        <v>1950</v>
      </c>
      <c r="L10" s="1">
        <f t="shared" si="1"/>
        <v>1</v>
      </c>
      <c r="M10" s="1">
        <f t="shared" si="2"/>
        <v>1</v>
      </c>
      <c r="N10" s="1">
        <f t="shared" si="3"/>
        <v>1</v>
      </c>
      <c r="O10" s="1">
        <f t="shared" si="4"/>
        <v>0</v>
      </c>
      <c r="Q10" s="1">
        <v>8</v>
      </c>
      <c r="R10" s="1">
        <v>0</v>
      </c>
      <c r="S10" s="1">
        <v>455</v>
      </c>
      <c r="T10" s="1">
        <v>715</v>
      </c>
    </row>
    <row r="11" spans="1:20" x14ac:dyDescent="0.3">
      <c r="C11" s="9">
        <v>59</v>
      </c>
      <c r="D11" s="9">
        <v>2</v>
      </c>
      <c r="E11" s="2">
        <v>1</v>
      </c>
      <c r="F11" s="1">
        <v>2</v>
      </c>
      <c r="H11" s="1">
        <v>9</v>
      </c>
      <c r="I11" s="1">
        <v>45</v>
      </c>
      <c r="J11" s="1">
        <v>3</v>
      </c>
      <c r="K11" s="1">
        <f t="shared" si="0"/>
        <v>735</v>
      </c>
      <c r="L11" s="1">
        <f t="shared" si="1"/>
        <v>0</v>
      </c>
      <c r="M11" s="1">
        <f t="shared" si="2"/>
        <v>0</v>
      </c>
      <c r="N11" s="1">
        <f t="shared" si="3"/>
        <v>0</v>
      </c>
      <c r="O11" s="1">
        <f t="shared" si="4"/>
        <v>735</v>
      </c>
      <c r="Q11" s="1">
        <v>9</v>
      </c>
      <c r="R11" s="1">
        <v>0</v>
      </c>
      <c r="S11" s="1">
        <v>0</v>
      </c>
      <c r="T11" s="1">
        <v>715</v>
      </c>
    </row>
    <row r="12" spans="1:20" x14ac:dyDescent="0.3">
      <c r="C12" s="2">
        <v>29</v>
      </c>
      <c r="D12" s="1">
        <v>14</v>
      </c>
      <c r="E12" s="1">
        <v>4</v>
      </c>
      <c r="F12" s="1">
        <v>1</v>
      </c>
      <c r="H12" s="1">
        <v>10</v>
      </c>
      <c r="I12" s="1">
        <v>59</v>
      </c>
      <c r="J12" s="1">
        <v>2</v>
      </c>
      <c r="K12" s="1">
        <f t="shared" si="0"/>
        <v>925</v>
      </c>
      <c r="L12" s="1">
        <f t="shared" si="1"/>
        <v>0</v>
      </c>
      <c r="M12" s="1">
        <f t="shared" si="2"/>
        <v>0</v>
      </c>
      <c r="N12" s="1">
        <f t="shared" si="3"/>
        <v>0</v>
      </c>
      <c r="O12" s="1">
        <f t="shared" si="4"/>
        <v>925</v>
      </c>
      <c r="Q12" s="1">
        <v>10</v>
      </c>
      <c r="R12" s="1">
        <v>0</v>
      </c>
      <c r="S12" s="1">
        <v>0</v>
      </c>
      <c r="T12" s="1">
        <v>570</v>
      </c>
    </row>
    <row r="13" spans="1:20" x14ac:dyDescent="0.3">
      <c r="C13" s="2">
        <v>65</v>
      </c>
      <c r="D13" s="1">
        <v>34</v>
      </c>
      <c r="E13" s="1">
        <v>3</v>
      </c>
      <c r="F13" s="1">
        <v>1</v>
      </c>
    </row>
    <row r="14" spans="1:20" x14ac:dyDescent="0.3">
      <c r="C14" s="1">
        <v>71</v>
      </c>
      <c r="D14" s="1">
        <v>40</v>
      </c>
      <c r="E14" s="1">
        <v>7</v>
      </c>
      <c r="F14" s="1">
        <v>2</v>
      </c>
      <c r="I14" s="14" t="s">
        <v>35</v>
      </c>
      <c r="J14" s="15"/>
      <c r="K14" s="15"/>
      <c r="L14" s="15"/>
      <c r="M14" s="15"/>
    </row>
    <row r="15" spans="1:20" x14ac:dyDescent="0.3">
      <c r="C15" s="1">
        <v>64</v>
      </c>
      <c r="D15" s="1">
        <v>33</v>
      </c>
      <c r="E15" s="1">
        <v>1</v>
      </c>
      <c r="F15" s="1">
        <v>1</v>
      </c>
      <c r="I15" s="1" t="s">
        <v>4</v>
      </c>
      <c r="J15" s="1" t="s">
        <v>5</v>
      </c>
      <c r="K15" s="1" t="s">
        <v>28</v>
      </c>
      <c r="L15" s="1" t="s">
        <v>29</v>
      </c>
      <c r="M15" s="1" t="s">
        <v>30</v>
      </c>
      <c r="N15" s="1" t="s">
        <v>31</v>
      </c>
      <c r="O15" s="1" t="s">
        <v>33</v>
      </c>
    </row>
    <row r="16" spans="1:20" x14ac:dyDescent="0.3">
      <c r="C16" s="1">
        <v>8</v>
      </c>
      <c r="D16" s="1">
        <v>12</v>
      </c>
      <c r="E16" s="1">
        <v>4</v>
      </c>
      <c r="F16" s="1">
        <v>2</v>
      </c>
      <c r="H16" s="1">
        <v>1</v>
      </c>
      <c r="I16" s="1">
        <v>41</v>
      </c>
      <c r="J16" s="1">
        <v>17</v>
      </c>
      <c r="K16" s="1">
        <f t="shared" ref="K16:K25" si="5">15*I16+20*J16</f>
        <v>955</v>
      </c>
      <c r="L16" s="1">
        <f t="shared" ref="L16:L25" si="6">IF(I16+2*J16&gt;150,1,0)</f>
        <v>0</v>
      </c>
      <c r="M16" s="1">
        <f t="shared" ref="M16:M25" si="7">IF(2*I16+2*J16&gt;200,1,0)</f>
        <v>0</v>
      </c>
      <c r="N16" s="1">
        <f t="shared" ref="N16:N25" si="8">IF(I16+3*J16&gt;120,1,0)</f>
        <v>0</v>
      </c>
      <c r="O16" s="1">
        <f>IF(SUM(L16:N16)=0,K16,0)</f>
        <v>955</v>
      </c>
    </row>
    <row r="17" spans="3:16" x14ac:dyDescent="0.3">
      <c r="C17" s="1">
        <v>68</v>
      </c>
      <c r="D17" s="1">
        <v>28</v>
      </c>
      <c r="E17" s="1">
        <v>2</v>
      </c>
      <c r="F17" s="1">
        <v>2</v>
      </c>
      <c r="H17" s="1">
        <v>2</v>
      </c>
      <c r="I17" s="1">
        <v>59</v>
      </c>
      <c r="J17" s="1">
        <v>2</v>
      </c>
      <c r="K17" s="1">
        <f t="shared" si="5"/>
        <v>925</v>
      </c>
      <c r="L17" s="1">
        <f t="shared" si="6"/>
        <v>0</v>
      </c>
      <c r="M17" s="1">
        <f t="shared" si="7"/>
        <v>0</v>
      </c>
      <c r="N17" s="1">
        <f t="shared" si="8"/>
        <v>0</v>
      </c>
      <c r="O17" s="1">
        <f t="shared" ref="O17:O25" si="9">IF(SUM(L17:N17)=0,K17,0)</f>
        <v>925</v>
      </c>
    </row>
    <row r="18" spans="3:16" x14ac:dyDescent="0.3">
      <c r="C18" s="1">
        <v>28</v>
      </c>
      <c r="D18" s="1">
        <v>28</v>
      </c>
      <c r="E18" s="1">
        <v>6</v>
      </c>
      <c r="F18" s="1">
        <v>2</v>
      </c>
      <c r="H18" s="1">
        <v>3</v>
      </c>
      <c r="I18" s="1">
        <v>0</v>
      </c>
      <c r="J18" s="1">
        <v>38</v>
      </c>
      <c r="K18" s="1">
        <f t="shared" si="5"/>
        <v>760</v>
      </c>
      <c r="L18" s="1">
        <f t="shared" si="6"/>
        <v>0</v>
      </c>
      <c r="M18" s="1">
        <f t="shared" si="7"/>
        <v>0</v>
      </c>
      <c r="N18" s="1">
        <f t="shared" si="8"/>
        <v>0</v>
      </c>
      <c r="O18" s="1">
        <f t="shared" si="9"/>
        <v>760</v>
      </c>
    </row>
    <row r="19" spans="3:16" x14ac:dyDescent="0.3">
      <c r="C19" s="1">
        <v>68</v>
      </c>
      <c r="D19" s="1">
        <v>3</v>
      </c>
      <c r="E19" s="1">
        <v>6</v>
      </c>
      <c r="F19" s="1">
        <v>2</v>
      </c>
      <c r="H19" s="1">
        <v>4</v>
      </c>
      <c r="I19" s="1">
        <v>45</v>
      </c>
      <c r="J19" s="1">
        <v>3</v>
      </c>
      <c r="K19" s="1">
        <f t="shared" si="5"/>
        <v>735</v>
      </c>
      <c r="L19" s="1">
        <f t="shared" si="6"/>
        <v>0</v>
      </c>
      <c r="M19" s="1">
        <f t="shared" si="7"/>
        <v>0</v>
      </c>
      <c r="N19" s="1">
        <f t="shared" si="8"/>
        <v>0</v>
      </c>
      <c r="O19" s="1">
        <f t="shared" si="9"/>
        <v>735</v>
      </c>
    </row>
    <row r="20" spans="3:16" x14ac:dyDescent="0.3">
      <c r="C20" s="1">
        <v>48</v>
      </c>
      <c r="D20" s="1">
        <v>22</v>
      </c>
      <c r="E20" s="1">
        <v>3</v>
      </c>
      <c r="F20" s="1">
        <v>2</v>
      </c>
      <c r="H20" s="1">
        <v>5</v>
      </c>
      <c r="I20" s="1">
        <v>22</v>
      </c>
      <c r="J20" s="1">
        <v>12</v>
      </c>
      <c r="K20" s="1">
        <f t="shared" si="5"/>
        <v>570</v>
      </c>
      <c r="L20" s="1">
        <f t="shared" si="6"/>
        <v>0</v>
      </c>
      <c r="M20" s="1">
        <f t="shared" si="7"/>
        <v>0</v>
      </c>
      <c r="N20" s="1">
        <f t="shared" si="8"/>
        <v>0</v>
      </c>
      <c r="O20" s="1">
        <f t="shared" si="9"/>
        <v>570</v>
      </c>
    </row>
    <row r="21" spans="3:16" x14ac:dyDescent="0.3">
      <c r="C21" s="1">
        <v>92</v>
      </c>
      <c r="D21" s="1">
        <v>38</v>
      </c>
      <c r="E21" s="1">
        <v>1</v>
      </c>
      <c r="F21" s="1">
        <v>2</v>
      </c>
      <c r="H21" s="1">
        <v>6</v>
      </c>
      <c r="I21" s="1">
        <v>17</v>
      </c>
      <c r="J21" s="1">
        <v>10</v>
      </c>
      <c r="K21" s="1">
        <f t="shared" si="5"/>
        <v>455</v>
      </c>
      <c r="L21" s="1">
        <f t="shared" si="6"/>
        <v>0</v>
      </c>
      <c r="M21" s="1">
        <f t="shared" si="7"/>
        <v>0</v>
      </c>
      <c r="N21" s="1">
        <f t="shared" si="8"/>
        <v>0</v>
      </c>
      <c r="O21" s="1">
        <f t="shared" si="9"/>
        <v>455</v>
      </c>
    </row>
    <row r="22" spans="3:16" x14ac:dyDescent="0.3">
      <c r="C22" s="1">
        <v>65</v>
      </c>
      <c r="D22" s="1">
        <v>4</v>
      </c>
      <c r="E22" s="1">
        <v>6</v>
      </c>
      <c r="F22" s="1">
        <v>1</v>
      </c>
      <c r="H22" s="1">
        <v>7</v>
      </c>
      <c r="I22" s="1">
        <v>92</v>
      </c>
      <c r="J22" s="1">
        <v>40</v>
      </c>
      <c r="K22" s="1">
        <f t="shared" si="5"/>
        <v>2180</v>
      </c>
      <c r="L22" s="1">
        <f t="shared" si="6"/>
        <v>1</v>
      </c>
      <c r="M22" s="1">
        <f t="shared" si="7"/>
        <v>1</v>
      </c>
      <c r="N22" s="1">
        <f t="shared" si="8"/>
        <v>1</v>
      </c>
      <c r="O22" s="1">
        <f t="shared" si="9"/>
        <v>0</v>
      </c>
    </row>
    <row r="23" spans="3:16" x14ac:dyDescent="0.3">
      <c r="C23" s="1">
        <v>10</v>
      </c>
      <c r="D23" s="1">
        <v>13</v>
      </c>
      <c r="E23" s="1">
        <v>4</v>
      </c>
      <c r="F23" s="1">
        <v>2</v>
      </c>
      <c r="H23" s="1">
        <v>8</v>
      </c>
      <c r="I23" s="1">
        <v>93</v>
      </c>
      <c r="J23" s="1">
        <v>31</v>
      </c>
      <c r="K23" s="1">
        <f t="shared" si="5"/>
        <v>2015</v>
      </c>
      <c r="L23" s="1">
        <f t="shared" si="6"/>
        <v>1</v>
      </c>
      <c r="M23" s="1">
        <f t="shared" si="7"/>
        <v>1</v>
      </c>
      <c r="N23" s="1">
        <f t="shared" si="8"/>
        <v>1</v>
      </c>
      <c r="O23" s="1">
        <f t="shared" si="9"/>
        <v>0</v>
      </c>
    </row>
    <row r="24" spans="3:16" x14ac:dyDescent="0.3">
      <c r="C24" s="1">
        <v>18</v>
      </c>
      <c r="D24" s="1">
        <v>24</v>
      </c>
      <c r="E24" s="1">
        <v>7</v>
      </c>
      <c r="F24" s="1">
        <v>2</v>
      </c>
      <c r="H24" s="1">
        <v>9</v>
      </c>
      <c r="I24" s="1">
        <v>86</v>
      </c>
      <c r="J24" s="1">
        <v>33</v>
      </c>
      <c r="K24" s="1">
        <f t="shared" si="5"/>
        <v>1950</v>
      </c>
      <c r="L24" s="1">
        <f t="shared" si="6"/>
        <v>1</v>
      </c>
      <c r="M24" s="1">
        <f t="shared" si="7"/>
        <v>1</v>
      </c>
      <c r="N24" s="1">
        <f t="shared" si="8"/>
        <v>1</v>
      </c>
      <c r="O24" s="1">
        <f t="shared" si="9"/>
        <v>0</v>
      </c>
    </row>
    <row r="25" spans="3:16" x14ac:dyDescent="0.3">
      <c r="C25" s="1">
        <v>34</v>
      </c>
      <c r="D25" s="1">
        <v>15</v>
      </c>
      <c r="H25" s="1">
        <v>10</v>
      </c>
      <c r="I25" s="1">
        <v>75</v>
      </c>
      <c r="J25" s="1">
        <v>25</v>
      </c>
      <c r="K25" s="1">
        <f t="shared" si="5"/>
        <v>1625</v>
      </c>
      <c r="L25" s="1">
        <f t="shared" si="6"/>
        <v>0</v>
      </c>
      <c r="M25" s="1">
        <f t="shared" si="7"/>
        <v>0</v>
      </c>
      <c r="N25" s="1">
        <f t="shared" si="8"/>
        <v>1</v>
      </c>
      <c r="O25" s="1">
        <f t="shared" si="9"/>
        <v>0</v>
      </c>
    </row>
    <row r="26" spans="3:16" x14ac:dyDescent="0.3">
      <c r="C26" s="1">
        <v>60</v>
      </c>
      <c r="D26" s="1">
        <v>0</v>
      </c>
    </row>
    <row r="27" spans="3:16" x14ac:dyDescent="0.3">
      <c r="C27" s="1">
        <v>22</v>
      </c>
      <c r="D27" s="1">
        <v>32</v>
      </c>
      <c r="H27" s="11" t="s">
        <v>36</v>
      </c>
      <c r="I27" s="12"/>
      <c r="J27" s="12"/>
    </row>
    <row r="28" spans="3:16" x14ac:dyDescent="0.3">
      <c r="C28" s="1">
        <v>79</v>
      </c>
      <c r="D28" s="1">
        <v>12</v>
      </c>
      <c r="I28" s="14" t="s">
        <v>37</v>
      </c>
      <c r="J28" s="15"/>
      <c r="K28" s="15"/>
      <c r="L28" s="15"/>
      <c r="M28" s="15"/>
      <c r="N28" s="15"/>
      <c r="O28" s="5" t="s">
        <v>38</v>
      </c>
      <c r="P28" s="2" t="s">
        <v>42</v>
      </c>
    </row>
    <row r="29" spans="3:16" x14ac:dyDescent="0.3">
      <c r="C29" s="1">
        <v>96</v>
      </c>
      <c r="D29" s="1">
        <v>5</v>
      </c>
      <c r="I29" s="1" t="s">
        <v>4</v>
      </c>
      <c r="J29" s="1" t="s">
        <v>5</v>
      </c>
      <c r="K29" s="1" t="s">
        <v>28</v>
      </c>
      <c r="L29" s="1" t="s">
        <v>29</v>
      </c>
      <c r="M29" s="1" t="s">
        <v>30</v>
      </c>
      <c r="N29" s="1" t="s">
        <v>31</v>
      </c>
      <c r="O29" s="1" t="s">
        <v>33</v>
      </c>
    </row>
    <row r="30" spans="3:16" x14ac:dyDescent="0.3">
      <c r="C30" s="1">
        <v>18</v>
      </c>
      <c r="D30" s="1">
        <v>38</v>
      </c>
      <c r="H30" s="1">
        <v>1</v>
      </c>
      <c r="I30" s="1">
        <v>41</v>
      </c>
      <c r="J30" s="1">
        <v>17</v>
      </c>
      <c r="K30" s="1">
        <f t="shared" ref="K30:K42" si="10">15*I30+20*J30</f>
        <v>955</v>
      </c>
      <c r="L30" s="1">
        <f t="shared" ref="L30:L42" si="11">IF(I30+2*J30&gt;150,1,0)</f>
        <v>0</v>
      </c>
      <c r="M30" s="1">
        <f t="shared" ref="M30:M42" si="12">IF(2*I30+2*J30&gt;200,1,0)</f>
        <v>0</v>
      </c>
      <c r="N30" s="1">
        <f t="shared" ref="N30:N42" si="13">IF(I30+3*J30&gt;120,1,0)</f>
        <v>0</v>
      </c>
      <c r="O30" s="1">
        <f>IF(SUM(L30:N30)=0,K30,0)</f>
        <v>955</v>
      </c>
    </row>
    <row r="31" spans="3:16" x14ac:dyDescent="0.3">
      <c r="C31" s="1">
        <v>15</v>
      </c>
      <c r="D31" s="1">
        <v>1</v>
      </c>
      <c r="H31" s="1">
        <v>2</v>
      </c>
      <c r="I31" s="5">
        <v>59</v>
      </c>
      <c r="J31" s="5">
        <v>2</v>
      </c>
      <c r="K31" s="1">
        <f t="shared" si="10"/>
        <v>925</v>
      </c>
      <c r="L31" s="1">
        <f t="shared" si="11"/>
        <v>0</v>
      </c>
      <c r="M31" s="1">
        <f t="shared" si="12"/>
        <v>0</v>
      </c>
      <c r="N31" s="1">
        <f t="shared" si="13"/>
        <v>0</v>
      </c>
      <c r="O31" s="1">
        <f t="shared" ref="O31:O42" si="14">IF(SUM(L31:N31)=0,K31,0)</f>
        <v>925</v>
      </c>
    </row>
    <row r="32" spans="3:16" x14ac:dyDescent="0.3">
      <c r="C32" s="1">
        <v>88</v>
      </c>
      <c r="D32" s="1">
        <v>24</v>
      </c>
      <c r="H32" s="1">
        <v>3</v>
      </c>
      <c r="I32" s="19">
        <v>0</v>
      </c>
      <c r="J32" s="2">
        <v>38</v>
      </c>
      <c r="K32" s="1">
        <f t="shared" si="10"/>
        <v>760</v>
      </c>
      <c r="L32" s="1">
        <f t="shared" si="11"/>
        <v>0</v>
      </c>
      <c r="M32" s="1">
        <f t="shared" si="12"/>
        <v>0</v>
      </c>
      <c r="N32" s="1">
        <f t="shared" si="13"/>
        <v>0</v>
      </c>
      <c r="O32" s="1">
        <f t="shared" si="14"/>
        <v>760</v>
      </c>
    </row>
    <row r="33" spans="3:15" x14ac:dyDescent="0.3">
      <c r="C33" s="1">
        <v>81</v>
      </c>
      <c r="D33" s="1">
        <v>27</v>
      </c>
      <c r="H33" s="1">
        <v>4</v>
      </c>
      <c r="I33" s="5">
        <v>45</v>
      </c>
      <c r="J33" s="5">
        <v>3</v>
      </c>
      <c r="K33" s="1">
        <f t="shared" si="10"/>
        <v>735</v>
      </c>
      <c r="L33" s="1">
        <f t="shared" si="11"/>
        <v>0</v>
      </c>
      <c r="M33" s="1">
        <f t="shared" si="12"/>
        <v>0</v>
      </c>
      <c r="N33" s="1">
        <f t="shared" si="13"/>
        <v>0</v>
      </c>
      <c r="O33" s="1">
        <f t="shared" si="14"/>
        <v>735</v>
      </c>
    </row>
    <row r="34" spans="3:15" x14ac:dyDescent="0.3">
      <c r="C34" s="1">
        <v>95</v>
      </c>
      <c r="D34" s="1">
        <v>30</v>
      </c>
      <c r="H34" s="1">
        <v>5</v>
      </c>
      <c r="I34" s="1">
        <v>22</v>
      </c>
      <c r="J34" s="1">
        <v>12</v>
      </c>
      <c r="K34" s="1">
        <f t="shared" si="10"/>
        <v>570</v>
      </c>
      <c r="L34" s="1">
        <f t="shared" si="11"/>
        <v>0</v>
      </c>
      <c r="M34" s="1">
        <f t="shared" si="12"/>
        <v>0</v>
      </c>
      <c r="N34" s="1">
        <f t="shared" si="13"/>
        <v>0</v>
      </c>
      <c r="O34" s="1">
        <f t="shared" si="14"/>
        <v>570</v>
      </c>
    </row>
    <row r="35" spans="3:15" x14ac:dyDescent="0.3">
      <c r="C35" s="1">
        <v>92</v>
      </c>
      <c r="D35" s="1">
        <v>9</v>
      </c>
      <c r="H35" s="1">
        <v>6</v>
      </c>
      <c r="I35" s="1">
        <v>17</v>
      </c>
      <c r="J35" s="1">
        <v>10</v>
      </c>
      <c r="K35" s="1">
        <f t="shared" si="10"/>
        <v>455</v>
      </c>
      <c r="L35" s="1">
        <f t="shared" si="11"/>
        <v>0</v>
      </c>
      <c r="M35" s="1">
        <f t="shared" si="12"/>
        <v>0</v>
      </c>
      <c r="N35" s="1">
        <f t="shared" si="13"/>
        <v>0</v>
      </c>
      <c r="O35" s="1">
        <f t="shared" si="14"/>
        <v>455</v>
      </c>
    </row>
    <row r="36" spans="3:15" x14ac:dyDescent="0.3">
      <c r="C36" s="1">
        <v>67</v>
      </c>
      <c r="D36" s="1">
        <v>5</v>
      </c>
      <c r="H36" s="1">
        <v>7</v>
      </c>
      <c r="I36" s="1">
        <v>92</v>
      </c>
      <c r="J36" s="1">
        <v>40</v>
      </c>
      <c r="K36" s="1">
        <f t="shared" si="10"/>
        <v>2180</v>
      </c>
      <c r="L36" s="1">
        <f t="shared" si="11"/>
        <v>1</v>
      </c>
      <c r="M36" s="1">
        <f t="shared" si="12"/>
        <v>1</v>
      </c>
      <c r="N36" s="1">
        <f t="shared" si="13"/>
        <v>1</v>
      </c>
      <c r="O36" s="1">
        <f t="shared" si="14"/>
        <v>0</v>
      </c>
    </row>
    <row r="37" spans="3:15" x14ac:dyDescent="0.3">
      <c r="C37" s="1">
        <v>47</v>
      </c>
      <c r="D37" s="1">
        <v>2</v>
      </c>
      <c r="H37" s="1">
        <v>8</v>
      </c>
      <c r="I37" s="1">
        <v>93</v>
      </c>
      <c r="J37" s="1">
        <v>31</v>
      </c>
      <c r="K37" s="1">
        <f t="shared" si="10"/>
        <v>2015</v>
      </c>
      <c r="L37" s="1">
        <f t="shared" si="11"/>
        <v>1</v>
      </c>
      <c r="M37" s="1">
        <f t="shared" si="12"/>
        <v>1</v>
      </c>
      <c r="N37" s="1">
        <f t="shared" si="13"/>
        <v>1</v>
      </c>
      <c r="O37" s="1">
        <f t="shared" si="14"/>
        <v>0</v>
      </c>
    </row>
    <row r="38" spans="3:15" x14ac:dyDescent="0.3">
      <c r="C38" s="1">
        <v>60</v>
      </c>
      <c r="D38" s="1">
        <v>16</v>
      </c>
      <c r="H38" s="1">
        <v>9</v>
      </c>
      <c r="I38" s="1">
        <v>86</v>
      </c>
      <c r="J38" s="1">
        <v>33</v>
      </c>
      <c r="K38" s="1">
        <f t="shared" si="10"/>
        <v>1950</v>
      </c>
      <c r="L38" s="1">
        <f t="shared" si="11"/>
        <v>1</v>
      </c>
      <c r="M38" s="1">
        <f t="shared" si="12"/>
        <v>1</v>
      </c>
      <c r="N38" s="1">
        <f t="shared" si="13"/>
        <v>1</v>
      </c>
      <c r="O38" s="1">
        <f t="shared" si="14"/>
        <v>0</v>
      </c>
    </row>
    <row r="39" spans="3:15" x14ac:dyDescent="0.3">
      <c r="C39" s="1">
        <v>96</v>
      </c>
      <c r="D39" s="1">
        <v>12</v>
      </c>
      <c r="H39" s="1">
        <v>10</v>
      </c>
      <c r="I39" s="1">
        <v>75</v>
      </c>
      <c r="J39" s="1">
        <v>25</v>
      </c>
      <c r="K39" s="1">
        <f t="shared" si="10"/>
        <v>1625</v>
      </c>
      <c r="L39" s="1">
        <f t="shared" si="11"/>
        <v>0</v>
      </c>
      <c r="M39" s="1">
        <f t="shared" si="12"/>
        <v>0</v>
      </c>
      <c r="N39" s="1">
        <f t="shared" si="13"/>
        <v>1</v>
      </c>
      <c r="O39" s="1">
        <f t="shared" si="14"/>
        <v>0</v>
      </c>
    </row>
    <row r="40" spans="3:15" x14ac:dyDescent="0.3">
      <c r="C40" s="1">
        <v>56</v>
      </c>
      <c r="D40" s="1">
        <v>3</v>
      </c>
      <c r="H40" s="1">
        <v>11</v>
      </c>
      <c r="I40" s="5">
        <v>59</v>
      </c>
      <c r="J40" s="5">
        <v>3</v>
      </c>
      <c r="K40" s="1">
        <f t="shared" si="10"/>
        <v>945</v>
      </c>
      <c r="L40" s="1">
        <f t="shared" si="11"/>
        <v>0</v>
      </c>
      <c r="M40" s="1">
        <f t="shared" si="12"/>
        <v>0</v>
      </c>
      <c r="N40" s="1">
        <f t="shared" si="13"/>
        <v>0</v>
      </c>
      <c r="O40" s="1">
        <f t="shared" si="14"/>
        <v>945</v>
      </c>
    </row>
    <row r="41" spans="3:15" x14ac:dyDescent="0.3">
      <c r="C41" s="1">
        <v>81</v>
      </c>
      <c r="D41" s="1">
        <v>8</v>
      </c>
      <c r="H41" s="1">
        <v>12</v>
      </c>
      <c r="I41" s="5">
        <v>45</v>
      </c>
      <c r="J41" s="5">
        <v>2</v>
      </c>
      <c r="K41" s="1">
        <f t="shared" si="10"/>
        <v>715</v>
      </c>
      <c r="L41" s="1">
        <f t="shared" si="11"/>
        <v>0</v>
      </c>
      <c r="M41" s="1">
        <f t="shared" si="12"/>
        <v>0</v>
      </c>
      <c r="N41" s="1">
        <f t="shared" si="13"/>
        <v>0</v>
      </c>
      <c r="O41" s="1">
        <f t="shared" si="14"/>
        <v>715</v>
      </c>
    </row>
    <row r="42" spans="3:15" x14ac:dyDescent="0.3">
      <c r="C42" s="1">
        <v>5</v>
      </c>
      <c r="D42" s="1">
        <v>19</v>
      </c>
      <c r="H42" s="1">
        <v>13</v>
      </c>
      <c r="I42" s="2">
        <v>29</v>
      </c>
      <c r="J42" s="1">
        <v>38</v>
      </c>
      <c r="K42" s="1">
        <f t="shared" si="10"/>
        <v>1195</v>
      </c>
      <c r="L42" s="1">
        <f t="shared" si="11"/>
        <v>0</v>
      </c>
      <c r="M42" s="1">
        <f t="shared" si="12"/>
        <v>0</v>
      </c>
      <c r="N42" s="1">
        <f t="shared" si="13"/>
        <v>1</v>
      </c>
      <c r="O42" s="1">
        <f t="shared" si="14"/>
        <v>0</v>
      </c>
    </row>
    <row r="43" spans="3:15" x14ac:dyDescent="0.3">
      <c r="C43" s="1">
        <v>17</v>
      </c>
      <c r="D43" s="1">
        <v>14</v>
      </c>
      <c r="H43" s="10"/>
      <c r="I43" s="10"/>
      <c r="J43" s="10"/>
      <c r="K43" s="10"/>
      <c r="L43" s="10"/>
      <c r="M43" s="10"/>
      <c r="N43" s="10"/>
      <c r="O43" s="10"/>
    </row>
    <row r="44" spans="3:15" x14ac:dyDescent="0.3">
      <c r="C44" s="1">
        <v>17</v>
      </c>
      <c r="D44" s="1">
        <v>25</v>
      </c>
      <c r="I44" s="14" t="s">
        <v>35</v>
      </c>
      <c r="J44" s="15"/>
      <c r="K44" s="15"/>
      <c r="L44" s="15"/>
      <c r="M44" s="15"/>
    </row>
    <row r="45" spans="3:15" x14ac:dyDescent="0.3">
      <c r="C45" s="1">
        <v>10</v>
      </c>
      <c r="D45" s="1">
        <v>36</v>
      </c>
      <c r="I45" s="1" t="s">
        <v>4</v>
      </c>
      <c r="J45" s="1" t="s">
        <v>5</v>
      </c>
      <c r="K45" s="1" t="s">
        <v>28</v>
      </c>
      <c r="L45" s="1" t="s">
        <v>29</v>
      </c>
      <c r="M45" s="1" t="s">
        <v>30</v>
      </c>
      <c r="N45" s="1" t="s">
        <v>31</v>
      </c>
      <c r="O45" s="1" t="s">
        <v>33</v>
      </c>
    </row>
    <row r="46" spans="3:15" x14ac:dyDescent="0.3">
      <c r="C46" s="1">
        <v>23</v>
      </c>
      <c r="D46" s="1">
        <v>30</v>
      </c>
      <c r="H46" s="1">
        <v>1</v>
      </c>
      <c r="I46" s="1">
        <v>41</v>
      </c>
      <c r="J46" s="1">
        <v>17</v>
      </c>
      <c r="K46" s="1">
        <f t="shared" ref="K46:K58" si="15">15*I46+20*J46</f>
        <v>955</v>
      </c>
      <c r="L46" s="1">
        <f t="shared" ref="L46:L58" si="16">IF(I46+2*J46&gt;150,1,0)</f>
        <v>0</v>
      </c>
      <c r="M46" s="1">
        <f t="shared" ref="M46:M58" si="17">IF(2*I46+2*J46&gt;200,1,0)</f>
        <v>0</v>
      </c>
      <c r="N46" s="1">
        <f t="shared" ref="N46:N58" si="18">IF(I46+3*J46&gt;120,1,0)</f>
        <v>0</v>
      </c>
      <c r="O46" s="1">
        <f>IF(SUM(L46:N46)=0,K46,0)</f>
        <v>955</v>
      </c>
    </row>
    <row r="47" spans="3:15" x14ac:dyDescent="0.3">
      <c r="C47" s="1">
        <v>66</v>
      </c>
      <c r="D47" s="1">
        <v>36</v>
      </c>
      <c r="H47" s="1">
        <v>2</v>
      </c>
      <c r="I47" s="1">
        <v>59</v>
      </c>
      <c r="J47" s="1">
        <v>3</v>
      </c>
      <c r="K47" s="1">
        <f t="shared" si="15"/>
        <v>945</v>
      </c>
      <c r="L47" s="1">
        <f t="shared" si="16"/>
        <v>0</v>
      </c>
      <c r="M47" s="1">
        <f t="shared" si="17"/>
        <v>0</v>
      </c>
      <c r="N47" s="1">
        <f t="shared" si="18"/>
        <v>0</v>
      </c>
      <c r="O47" s="1">
        <f t="shared" ref="O47:O58" si="19">IF(SUM(L47:N47)=0,K47,0)</f>
        <v>945</v>
      </c>
    </row>
    <row r="48" spans="3:15" x14ac:dyDescent="0.3">
      <c r="C48" s="1">
        <v>33</v>
      </c>
      <c r="D48" s="1">
        <v>28</v>
      </c>
      <c r="H48" s="1">
        <v>3</v>
      </c>
      <c r="I48" s="1">
        <v>59</v>
      </c>
      <c r="J48" s="1">
        <v>2</v>
      </c>
      <c r="K48" s="1">
        <f t="shared" si="15"/>
        <v>925</v>
      </c>
      <c r="L48" s="1">
        <f t="shared" si="16"/>
        <v>0</v>
      </c>
      <c r="M48" s="1">
        <f t="shared" si="17"/>
        <v>0</v>
      </c>
      <c r="N48" s="1">
        <f t="shared" si="18"/>
        <v>0</v>
      </c>
      <c r="O48" s="1">
        <f t="shared" si="19"/>
        <v>925</v>
      </c>
    </row>
    <row r="49" spans="8:15" x14ac:dyDescent="0.3">
      <c r="H49" s="1">
        <v>4</v>
      </c>
      <c r="I49" s="1">
        <v>0</v>
      </c>
      <c r="J49" s="1">
        <v>38</v>
      </c>
      <c r="K49" s="1">
        <f t="shared" si="15"/>
        <v>760</v>
      </c>
      <c r="L49" s="1">
        <f t="shared" si="16"/>
        <v>0</v>
      </c>
      <c r="M49" s="1">
        <f t="shared" si="17"/>
        <v>0</v>
      </c>
      <c r="N49" s="1">
        <f t="shared" si="18"/>
        <v>0</v>
      </c>
      <c r="O49" s="1">
        <f t="shared" si="19"/>
        <v>760</v>
      </c>
    </row>
    <row r="50" spans="8:15" x14ac:dyDescent="0.3">
      <c r="H50" s="1">
        <v>5</v>
      </c>
      <c r="I50" s="1">
        <v>45</v>
      </c>
      <c r="J50" s="1">
        <v>3</v>
      </c>
      <c r="K50" s="1">
        <f t="shared" si="15"/>
        <v>735</v>
      </c>
      <c r="L50" s="1">
        <f t="shared" si="16"/>
        <v>0</v>
      </c>
      <c r="M50" s="1">
        <f t="shared" si="17"/>
        <v>0</v>
      </c>
      <c r="N50" s="1">
        <f t="shared" si="18"/>
        <v>0</v>
      </c>
      <c r="O50" s="1">
        <f t="shared" si="19"/>
        <v>735</v>
      </c>
    </row>
    <row r="51" spans="8:15" x14ac:dyDescent="0.3">
      <c r="H51" s="1">
        <v>6</v>
      </c>
      <c r="I51" s="1">
        <v>45</v>
      </c>
      <c r="J51" s="1">
        <v>2</v>
      </c>
      <c r="K51" s="1">
        <f t="shared" si="15"/>
        <v>715</v>
      </c>
      <c r="L51" s="1">
        <f t="shared" si="16"/>
        <v>0</v>
      </c>
      <c r="M51" s="1">
        <f t="shared" si="17"/>
        <v>0</v>
      </c>
      <c r="N51" s="1">
        <f t="shared" si="18"/>
        <v>0</v>
      </c>
      <c r="O51" s="1">
        <f t="shared" si="19"/>
        <v>715</v>
      </c>
    </row>
    <row r="52" spans="8:15" x14ac:dyDescent="0.3">
      <c r="H52" s="1">
        <v>7</v>
      </c>
      <c r="I52" s="1">
        <v>22</v>
      </c>
      <c r="J52" s="1">
        <v>12</v>
      </c>
      <c r="K52" s="1">
        <f t="shared" si="15"/>
        <v>570</v>
      </c>
      <c r="L52" s="1">
        <f t="shared" si="16"/>
        <v>0</v>
      </c>
      <c r="M52" s="1">
        <f t="shared" si="17"/>
        <v>0</v>
      </c>
      <c r="N52" s="1">
        <f t="shared" si="18"/>
        <v>0</v>
      </c>
      <c r="O52" s="1">
        <f t="shared" si="19"/>
        <v>570</v>
      </c>
    </row>
    <row r="53" spans="8:15" x14ac:dyDescent="0.3">
      <c r="H53" s="1">
        <v>8</v>
      </c>
      <c r="I53" s="1">
        <v>17</v>
      </c>
      <c r="J53" s="1">
        <v>10</v>
      </c>
      <c r="K53" s="1">
        <f t="shared" si="15"/>
        <v>455</v>
      </c>
      <c r="L53" s="1">
        <f t="shared" si="16"/>
        <v>0</v>
      </c>
      <c r="M53" s="1">
        <f t="shared" si="17"/>
        <v>0</v>
      </c>
      <c r="N53" s="1">
        <f t="shared" si="18"/>
        <v>0</v>
      </c>
      <c r="O53" s="1">
        <f t="shared" si="19"/>
        <v>455</v>
      </c>
    </row>
    <row r="54" spans="8:15" x14ac:dyDescent="0.3">
      <c r="H54" s="1">
        <v>9</v>
      </c>
      <c r="I54" s="1">
        <v>92</v>
      </c>
      <c r="J54" s="1">
        <v>40</v>
      </c>
      <c r="K54" s="1">
        <f t="shared" si="15"/>
        <v>2180</v>
      </c>
      <c r="L54" s="1">
        <f t="shared" si="16"/>
        <v>1</v>
      </c>
      <c r="M54" s="1">
        <f t="shared" si="17"/>
        <v>1</v>
      </c>
      <c r="N54" s="1">
        <f t="shared" si="18"/>
        <v>1</v>
      </c>
      <c r="O54" s="1">
        <f t="shared" si="19"/>
        <v>0</v>
      </c>
    </row>
    <row r="55" spans="8:15" x14ac:dyDescent="0.3">
      <c r="H55" s="1">
        <v>10</v>
      </c>
      <c r="I55" s="1">
        <v>93</v>
      </c>
      <c r="J55" s="1">
        <v>31</v>
      </c>
      <c r="K55" s="1">
        <f t="shared" si="15"/>
        <v>2015</v>
      </c>
      <c r="L55" s="1">
        <f t="shared" si="16"/>
        <v>1</v>
      </c>
      <c r="M55" s="1">
        <f t="shared" si="17"/>
        <v>1</v>
      </c>
      <c r="N55" s="1">
        <f t="shared" si="18"/>
        <v>1</v>
      </c>
      <c r="O55" s="1">
        <f t="shared" si="19"/>
        <v>0</v>
      </c>
    </row>
    <row r="56" spans="8:15" x14ac:dyDescent="0.3">
      <c r="H56" s="20">
        <v>11</v>
      </c>
      <c r="I56" s="20">
        <v>86</v>
      </c>
      <c r="J56" s="20">
        <v>33</v>
      </c>
      <c r="K56" s="20">
        <f t="shared" si="15"/>
        <v>1950</v>
      </c>
      <c r="L56" s="20">
        <f t="shared" si="16"/>
        <v>1</v>
      </c>
      <c r="M56" s="20">
        <f t="shared" si="17"/>
        <v>1</v>
      </c>
      <c r="N56" s="20">
        <f t="shared" si="18"/>
        <v>1</v>
      </c>
      <c r="O56" s="20">
        <f t="shared" si="19"/>
        <v>0</v>
      </c>
    </row>
    <row r="57" spans="8:15" x14ac:dyDescent="0.3">
      <c r="H57" s="20">
        <v>12</v>
      </c>
      <c r="I57" s="20">
        <v>75</v>
      </c>
      <c r="J57" s="20">
        <v>25</v>
      </c>
      <c r="K57" s="20">
        <f t="shared" si="15"/>
        <v>1625</v>
      </c>
      <c r="L57" s="20">
        <f t="shared" si="16"/>
        <v>0</v>
      </c>
      <c r="M57" s="20">
        <f t="shared" si="17"/>
        <v>0</v>
      </c>
      <c r="N57" s="20">
        <f t="shared" si="18"/>
        <v>1</v>
      </c>
      <c r="O57" s="20">
        <f t="shared" si="19"/>
        <v>0</v>
      </c>
    </row>
    <row r="58" spans="8:15" x14ac:dyDescent="0.3">
      <c r="H58" s="20">
        <v>13</v>
      </c>
      <c r="I58" s="20">
        <v>29</v>
      </c>
      <c r="J58" s="20">
        <v>38</v>
      </c>
      <c r="K58" s="20">
        <f t="shared" si="15"/>
        <v>1195</v>
      </c>
      <c r="L58" s="20">
        <f t="shared" si="16"/>
        <v>0</v>
      </c>
      <c r="M58" s="20">
        <f t="shared" si="17"/>
        <v>0</v>
      </c>
      <c r="N58" s="20">
        <f t="shared" si="18"/>
        <v>1</v>
      </c>
      <c r="O58" s="20">
        <f t="shared" si="19"/>
        <v>0</v>
      </c>
    </row>
    <row r="60" spans="8:15" x14ac:dyDescent="0.3">
      <c r="I60" s="14" t="s">
        <v>43</v>
      </c>
      <c r="J60" s="15"/>
      <c r="K60" s="15"/>
      <c r="L60" s="15"/>
      <c r="M60" s="15"/>
    </row>
    <row r="61" spans="8:15" x14ac:dyDescent="0.3">
      <c r="I61" s="1" t="s">
        <v>4</v>
      </c>
      <c r="J61" s="1" t="s">
        <v>5</v>
      </c>
      <c r="K61" s="1" t="s">
        <v>28</v>
      </c>
      <c r="L61" s="1" t="s">
        <v>29</v>
      </c>
      <c r="M61" s="1" t="s">
        <v>30</v>
      </c>
      <c r="N61" s="1" t="s">
        <v>31</v>
      </c>
      <c r="O61" s="1" t="s">
        <v>33</v>
      </c>
    </row>
    <row r="62" spans="8:15" x14ac:dyDescent="0.3">
      <c r="H62" s="1">
        <v>1</v>
      </c>
      <c r="I62" s="1">
        <v>41</v>
      </c>
      <c r="J62" s="1">
        <v>17</v>
      </c>
      <c r="K62" s="1">
        <f t="shared" ref="K62:K71" si="20">15*I62+20*J62</f>
        <v>955</v>
      </c>
      <c r="L62" s="1">
        <f t="shared" ref="L62:L71" si="21">IF(I62+2*J62&gt;150,1,0)</f>
        <v>0</v>
      </c>
      <c r="M62" s="1">
        <f t="shared" ref="M62:M71" si="22">IF(2*I62+2*J62&gt;200,1,0)</f>
        <v>0</v>
      </c>
      <c r="N62" s="1">
        <f t="shared" ref="N62:N71" si="23">IF(I62+3*J62&gt;120,1,0)</f>
        <v>0</v>
      </c>
      <c r="O62" s="1">
        <f>IF(SUM(L62:N62)=0,K62,0)</f>
        <v>955</v>
      </c>
    </row>
    <row r="63" spans="8:15" x14ac:dyDescent="0.3">
      <c r="H63" s="1">
        <v>2</v>
      </c>
      <c r="I63" s="1">
        <v>59</v>
      </c>
      <c r="J63" s="1">
        <v>3</v>
      </c>
      <c r="K63" s="1">
        <f t="shared" si="20"/>
        <v>945</v>
      </c>
      <c r="L63" s="1">
        <f t="shared" si="21"/>
        <v>0</v>
      </c>
      <c r="M63" s="1">
        <f t="shared" si="22"/>
        <v>0</v>
      </c>
      <c r="N63" s="1">
        <f t="shared" si="23"/>
        <v>0</v>
      </c>
      <c r="O63" s="1">
        <f t="shared" ref="O63:O71" si="24">IF(SUM(L63:N63)=0,K63,0)</f>
        <v>945</v>
      </c>
    </row>
    <row r="64" spans="8:15" x14ac:dyDescent="0.3">
      <c r="H64" s="1">
        <v>3</v>
      </c>
      <c r="I64" s="1">
        <v>59</v>
      </c>
      <c r="J64" s="1">
        <v>2</v>
      </c>
      <c r="K64" s="1">
        <f t="shared" si="20"/>
        <v>925</v>
      </c>
      <c r="L64" s="1">
        <f t="shared" si="21"/>
        <v>0</v>
      </c>
      <c r="M64" s="1">
        <f t="shared" si="22"/>
        <v>0</v>
      </c>
      <c r="N64" s="1">
        <f t="shared" si="23"/>
        <v>0</v>
      </c>
      <c r="O64" s="1">
        <f t="shared" si="24"/>
        <v>925</v>
      </c>
    </row>
    <row r="65" spans="8:16" x14ac:dyDescent="0.3">
      <c r="H65" s="1">
        <v>4</v>
      </c>
      <c r="I65" s="1">
        <v>0</v>
      </c>
      <c r="J65" s="1">
        <v>38</v>
      </c>
      <c r="K65" s="1">
        <f t="shared" si="20"/>
        <v>760</v>
      </c>
      <c r="L65" s="1">
        <f t="shared" si="21"/>
        <v>0</v>
      </c>
      <c r="M65" s="1">
        <f t="shared" si="22"/>
        <v>0</v>
      </c>
      <c r="N65" s="1">
        <f t="shared" si="23"/>
        <v>0</v>
      </c>
      <c r="O65" s="1">
        <f t="shared" si="24"/>
        <v>760</v>
      </c>
    </row>
    <row r="66" spans="8:16" x14ac:dyDescent="0.3">
      <c r="H66" s="1">
        <v>5</v>
      </c>
      <c r="I66" s="1">
        <v>45</v>
      </c>
      <c r="J66" s="1">
        <v>3</v>
      </c>
      <c r="K66" s="1">
        <f t="shared" si="20"/>
        <v>735</v>
      </c>
      <c r="L66" s="1">
        <f t="shared" si="21"/>
        <v>0</v>
      </c>
      <c r="M66" s="1">
        <f t="shared" si="22"/>
        <v>0</v>
      </c>
      <c r="N66" s="1">
        <f t="shared" si="23"/>
        <v>0</v>
      </c>
      <c r="O66" s="1">
        <f t="shared" si="24"/>
        <v>735</v>
      </c>
    </row>
    <row r="67" spans="8:16" x14ac:dyDescent="0.3">
      <c r="H67" s="1">
        <v>6</v>
      </c>
      <c r="I67" s="1">
        <v>45</v>
      </c>
      <c r="J67" s="1">
        <v>2</v>
      </c>
      <c r="K67" s="1">
        <f t="shared" si="20"/>
        <v>715</v>
      </c>
      <c r="L67" s="1">
        <f t="shared" si="21"/>
        <v>0</v>
      </c>
      <c r="M67" s="1">
        <f t="shared" si="22"/>
        <v>0</v>
      </c>
      <c r="N67" s="1">
        <f t="shared" si="23"/>
        <v>0</v>
      </c>
      <c r="O67" s="1">
        <f t="shared" si="24"/>
        <v>715</v>
      </c>
    </row>
    <row r="68" spans="8:16" x14ac:dyDescent="0.3">
      <c r="H68" s="1">
        <v>7</v>
      </c>
      <c r="I68" s="1">
        <v>22</v>
      </c>
      <c r="J68" s="1">
        <v>12</v>
      </c>
      <c r="K68" s="1">
        <f t="shared" si="20"/>
        <v>570</v>
      </c>
      <c r="L68" s="1">
        <f t="shared" si="21"/>
        <v>0</v>
      </c>
      <c r="M68" s="1">
        <f t="shared" si="22"/>
        <v>0</v>
      </c>
      <c r="N68" s="1">
        <f t="shared" si="23"/>
        <v>0</v>
      </c>
      <c r="O68" s="1">
        <f t="shared" si="24"/>
        <v>570</v>
      </c>
    </row>
    <row r="69" spans="8:16" x14ac:dyDescent="0.3">
      <c r="H69" s="1">
        <v>8</v>
      </c>
      <c r="I69" s="1">
        <v>17</v>
      </c>
      <c r="J69" s="1">
        <v>10</v>
      </c>
      <c r="K69" s="1">
        <f t="shared" si="20"/>
        <v>455</v>
      </c>
      <c r="L69" s="1">
        <f t="shared" si="21"/>
        <v>0</v>
      </c>
      <c r="M69" s="1">
        <f t="shared" si="22"/>
        <v>0</v>
      </c>
      <c r="N69" s="1">
        <f t="shared" si="23"/>
        <v>0</v>
      </c>
      <c r="O69" s="1">
        <f t="shared" si="24"/>
        <v>455</v>
      </c>
    </row>
    <row r="70" spans="8:16" x14ac:dyDescent="0.3">
      <c r="H70" s="1">
        <v>9</v>
      </c>
      <c r="I70" s="1">
        <v>92</v>
      </c>
      <c r="J70" s="1">
        <v>40</v>
      </c>
      <c r="K70" s="1">
        <f t="shared" si="20"/>
        <v>2180</v>
      </c>
      <c r="L70" s="1">
        <f t="shared" si="21"/>
        <v>1</v>
      </c>
      <c r="M70" s="1">
        <f t="shared" si="22"/>
        <v>1</v>
      </c>
      <c r="N70" s="1">
        <f t="shared" si="23"/>
        <v>1</v>
      </c>
      <c r="O70" s="1">
        <f t="shared" si="24"/>
        <v>0</v>
      </c>
    </row>
    <row r="71" spans="8:16" x14ac:dyDescent="0.3">
      <c r="H71" s="1">
        <v>10</v>
      </c>
      <c r="I71" s="1">
        <v>93</v>
      </c>
      <c r="J71" s="1">
        <v>31</v>
      </c>
      <c r="K71" s="1">
        <f t="shared" si="20"/>
        <v>2015</v>
      </c>
      <c r="L71" s="1">
        <f t="shared" si="21"/>
        <v>1</v>
      </c>
      <c r="M71" s="1">
        <f t="shared" si="22"/>
        <v>1</v>
      </c>
      <c r="N71" s="1">
        <f t="shared" si="23"/>
        <v>1</v>
      </c>
      <c r="O71" s="1">
        <f t="shared" si="24"/>
        <v>0</v>
      </c>
    </row>
    <row r="73" spans="8:16" x14ac:dyDescent="0.3">
      <c r="H73" s="11" t="s">
        <v>44</v>
      </c>
      <c r="I73" s="12"/>
      <c r="J73" s="12"/>
    </row>
    <row r="74" spans="8:16" x14ac:dyDescent="0.3">
      <c r="I74" s="14" t="s">
        <v>37</v>
      </c>
      <c r="J74" s="15"/>
      <c r="K74" s="15"/>
      <c r="L74" s="15"/>
      <c r="M74" s="15"/>
      <c r="N74" s="15"/>
      <c r="O74" s="5" t="s">
        <v>45</v>
      </c>
      <c r="P74" s="2" t="s">
        <v>46</v>
      </c>
    </row>
    <row r="75" spans="8:16" x14ac:dyDescent="0.3">
      <c r="I75" s="1" t="s">
        <v>4</v>
      </c>
      <c r="J75" s="1" t="s">
        <v>5</v>
      </c>
      <c r="K75" s="1" t="s">
        <v>28</v>
      </c>
      <c r="L75" s="1" t="s">
        <v>29</v>
      </c>
      <c r="M75" s="1" t="s">
        <v>30</v>
      </c>
      <c r="N75" s="1" t="s">
        <v>31</v>
      </c>
      <c r="O75" s="1" t="s">
        <v>33</v>
      </c>
    </row>
    <row r="76" spans="8:16" x14ac:dyDescent="0.3">
      <c r="H76" s="1">
        <v>1</v>
      </c>
      <c r="I76" s="19">
        <v>41</v>
      </c>
      <c r="J76" s="2">
        <v>17</v>
      </c>
      <c r="K76" s="1">
        <f t="shared" ref="K76:K88" si="25">15*I76+20*J76</f>
        <v>955</v>
      </c>
      <c r="L76" s="1">
        <f t="shared" ref="L76:L88" si="26">IF(I76+2*J76&gt;150,1,0)</f>
        <v>0</v>
      </c>
      <c r="M76" s="1">
        <f t="shared" ref="M76:M88" si="27">IF(2*I76+2*J76&gt;200,1,0)</f>
        <v>0</v>
      </c>
      <c r="N76" s="1">
        <f t="shared" ref="N76:N88" si="28">IF(I76+3*J76&gt;120,1,0)</f>
        <v>0</v>
      </c>
      <c r="O76" s="1">
        <f>IF(SUM(L76:N76)=0,K76,0)</f>
        <v>955</v>
      </c>
    </row>
    <row r="77" spans="8:16" x14ac:dyDescent="0.3">
      <c r="H77" s="1">
        <v>2</v>
      </c>
      <c r="I77" s="1">
        <v>59</v>
      </c>
      <c r="J77" s="1">
        <v>3</v>
      </c>
      <c r="K77" s="1">
        <f t="shared" si="25"/>
        <v>945</v>
      </c>
      <c r="L77" s="1">
        <f t="shared" si="26"/>
        <v>0</v>
      </c>
      <c r="M77" s="1">
        <f t="shared" si="27"/>
        <v>0</v>
      </c>
      <c r="N77" s="1">
        <f t="shared" si="28"/>
        <v>0</v>
      </c>
      <c r="O77" s="1">
        <f t="shared" ref="O77:O88" si="29">IF(SUM(L77:N77)=0,K77,0)</f>
        <v>945</v>
      </c>
    </row>
    <row r="78" spans="8:16" x14ac:dyDescent="0.3">
      <c r="H78" s="1">
        <v>3</v>
      </c>
      <c r="I78" s="1">
        <v>59</v>
      </c>
      <c r="J78" s="1">
        <v>2</v>
      </c>
      <c r="K78" s="1">
        <f t="shared" si="25"/>
        <v>925</v>
      </c>
      <c r="L78" s="1">
        <f t="shared" si="26"/>
        <v>0</v>
      </c>
      <c r="M78" s="1">
        <f t="shared" si="27"/>
        <v>0</v>
      </c>
      <c r="N78" s="1">
        <f t="shared" si="28"/>
        <v>0</v>
      </c>
      <c r="O78" s="1">
        <f t="shared" si="29"/>
        <v>925</v>
      </c>
    </row>
    <row r="79" spans="8:16" x14ac:dyDescent="0.3">
      <c r="H79" s="1">
        <v>4</v>
      </c>
      <c r="I79" s="1">
        <v>0</v>
      </c>
      <c r="J79" s="1">
        <v>38</v>
      </c>
      <c r="K79" s="1">
        <f t="shared" si="25"/>
        <v>760</v>
      </c>
      <c r="L79" s="1">
        <f t="shared" si="26"/>
        <v>0</v>
      </c>
      <c r="M79" s="1">
        <f t="shared" si="27"/>
        <v>0</v>
      </c>
      <c r="N79" s="1">
        <f t="shared" si="28"/>
        <v>0</v>
      </c>
      <c r="O79" s="1">
        <f t="shared" si="29"/>
        <v>760</v>
      </c>
    </row>
    <row r="80" spans="8:16" x14ac:dyDescent="0.3">
      <c r="H80" s="1">
        <v>5</v>
      </c>
      <c r="I80" s="5">
        <v>45</v>
      </c>
      <c r="J80" s="5">
        <v>3</v>
      </c>
      <c r="K80" s="1">
        <f t="shared" si="25"/>
        <v>735</v>
      </c>
      <c r="L80" s="1">
        <f t="shared" si="26"/>
        <v>0</v>
      </c>
      <c r="M80" s="1">
        <f t="shared" si="27"/>
        <v>0</v>
      </c>
      <c r="N80" s="1">
        <f t="shared" si="28"/>
        <v>0</v>
      </c>
      <c r="O80" s="1">
        <f t="shared" si="29"/>
        <v>735</v>
      </c>
    </row>
    <row r="81" spans="8:15" x14ac:dyDescent="0.3">
      <c r="H81" s="1">
        <v>6</v>
      </c>
      <c r="I81" s="5">
        <v>45</v>
      </c>
      <c r="J81" s="5">
        <v>2</v>
      </c>
      <c r="K81" s="1">
        <f t="shared" si="25"/>
        <v>715</v>
      </c>
      <c r="L81" s="1">
        <f t="shared" si="26"/>
        <v>0</v>
      </c>
      <c r="M81" s="1">
        <f t="shared" si="27"/>
        <v>0</v>
      </c>
      <c r="N81" s="1">
        <f t="shared" si="28"/>
        <v>0</v>
      </c>
      <c r="O81" s="1">
        <f t="shared" si="29"/>
        <v>715</v>
      </c>
    </row>
    <row r="82" spans="8:15" x14ac:dyDescent="0.3">
      <c r="H82" s="1">
        <v>7</v>
      </c>
      <c r="I82" s="1">
        <v>22</v>
      </c>
      <c r="J82" s="1">
        <v>12</v>
      </c>
      <c r="K82" s="1">
        <f t="shared" si="25"/>
        <v>570</v>
      </c>
      <c r="L82" s="1">
        <f t="shared" si="26"/>
        <v>0</v>
      </c>
      <c r="M82" s="1">
        <f t="shared" si="27"/>
        <v>0</v>
      </c>
      <c r="N82" s="1">
        <f t="shared" si="28"/>
        <v>0</v>
      </c>
      <c r="O82" s="1">
        <f t="shared" si="29"/>
        <v>570</v>
      </c>
    </row>
    <row r="83" spans="8:15" x14ac:dyDescent="0.3">
      <c r="H83" s="1">
        <v>8</v>
      </c>
      <c r="I83" s="1">
        <v>17</v>
      </c>
      <c r="J83" s="1">
        <v>10</v>
      </c>
      <c r="K83" s="1">
        <f t="shared" si="25"/>
        <v>455</v>
      </c>
      <c r="L83" s="1">
        <f t="shared" si="26"/>
        <v>0</v>
      </c>
      <c r="M83" s="1">
        <f t="shared" si="27"/>
        <v>0</v>
      </c>
      <c r="N83" s="1">
        <f t="shared" si="28"/>
        <v>0</v>
      </c>
      <c r="O83" s="1">
        <f t="shared" si="29"/>
        <v>455</v>
      </c>
    </row>
    <row r="84" spans="8:15" x14ac:dyDescent="0.3">
      <c r="H84" s="1">
        <v>9</v>
      </c>
      <c r="I84" s="1">
        <v>92</v>
      </c>
      <c r="J84" s="1">
        <v>40</v>
      </c>
      <c r="K84" s="1">
        <f t="shared" si="25"/>
        <v>2180</v>
      </c>
      <c r="L84" s="1">
        <f t="shared" si="26"/>
        <v>1</v>
      </c>
      <c r="M84" s="1">
        <f t="shared" si="27"/>
        <v>1</v>
      </c>
      <c r="N84" s="1">
        <f t="shared" si="28"/>
        <v>1</v>
      </c>
      <c r="O84" s="1">
        <f t="shared" si="29"/>
        <v>0</v>
      </c>
    </row>
    <row r="85" spans="8:15" x14ac:dyDescent="0.3">
      <c r="H85" s="1">
        <v>10</v>
      </c>
      <c r="I85" s="1">
        <v>93</v>
      </c>
      <c r="J85" s="1">
        <v>31</v>
      </c>
      <c r="K85" s="1">
        <f t="shared" si="25"/>
        <v>2015</v>
      </c>
      <c r="L85" s="1">
        <f t="shared" si="26"/>
        <v>1</v>
      </c>
      <c r="M85" s="1">
        <f t="shared" si="27"/>
        <v>1</v>
      </c>
      <c r="N85" s="1">
        <f t="shared" si="28"/>
        <v>1</v>
      </c>
      <c r="O85" s="1">
        <f t="shared" si="29"/>
        <v>0</v>
      </c>
    </row>
    <row r="86" spans="8:15" x14ac:dyDescent="0.3">
      <c r="H86" s="1">
        <v>11</v>
      </c>
      <c r="I86" s="5">
        <v>45</v>
      </c>
      <c r="J86" s="5">
        <v>2</v>
      </c>
      <c r="K86" s="1">
        <f t="shared" si="25"/>
        <v>715</v>
      </c>
      <c r="L86" s="1">
        <f t="shared" si="26"/>
        <v>0</v>
      </c>
      <c r="M86" s="1">
        <f t="shared" si="27"/>
        <v>0</v>
      </c>
      <c r="N86" s="1">
        <f t="shared" si="28"/>
        <v>0</v>
      </c>
      <c r="O86" s="1">
        <f t="shared" si="29"/>
        <v>715</v>
      </c>
    </row>
    <row r="87" spans="8:15" x14ac:dyDescent="0.3">
      <c r="H87" s="1">
        <v>12</v>
      </c>
      <c r="I87" s="5">
        <v>45</v>
      </c>
      <c r="J87" s="5">
        <v>3</v>
      </c>
      <c r="K87" s="1">
        <f t="shared" si="25"/>
        <v>735</v>
      </c>
      <c r="L87" s="1">
        <f t="shared" si="26"/>
        <v>0</v>
      </c>
      <c r="M87" s="1">
        <f t="shared" si="27"/>
        <v>0</v>
      </c>
      <c r="N87" s="1">
        <f t="shared" si="28"/>
        <v>0</v>
      </c>
      <c r="O87" s="1">
        <f t="shared" si="29"/>
        <v>735</v>
      </c>
    </row>
    <row r="88" spans="8:15" x14ac:dyDescent="0.3">
      <c r="H88" s="1">
        <v>13</v>
      </c>
      <c r="I88" s="2">
        <v>65</v>
      </c>
      <c r="J88" s="1">
        <v>17</v>
      </c>
      <c r="K88" s="1">
        <f t="shared" si="25"/>
        <v>1315</v>
      </c>
      <c r="L88" s="1">
        <f t="shared" si="26"/>
        <v>0</v>
      </c>
      <c r="M88" s="1">
        <f t="shared" si="27"/>
        <v>0</v>
      </c>
      <c r="N88" s="1">
        <f t="shared" si="28"/>
        <v>0</v>
      </c>
      <c r="O88" s="1">
        <f t="shared" si="29"/>
        <v>1315</v>
      </c>
    </row>
    <row r="90" spans="8:15" x14ac:dyDescent="0.3">
      <c r="I90" s="14" t="s">
        <v>35</v>
      </c>
      <c r="J90" s="15"/>
      <c r="K90" s="15"/>
      <c r="L90" s="15"/>
      <c r="M90" s="15"/>
    </row>
    <row r="91" spans="8:15" x14ac:dyDescent="0.3">
      <c r="I91" s="1" t="s">
        <v>4</v>
      </c>
      <c r="J91" s="1" t="s">
        <v>5</v>
      </c>
      <c r="K91" s="1" t="s">
        <v>28</v>
      </c>
      <c r="L91" s="1" t="s">
        <v>29</v>
      </c>
      <c r="M91" s="1" t="s">
        <v>30</v>
      </c>
      <c r="N91" s="1" t="s">
        <v>31</v>
      </c>
      <c r="O91" s="1" t="s">
        <v>33</v>
      </c>
    </row>
    <row r="92" spans="8:15" x14ac:dyDescent="0.3">
      <c r="H92" s="1">
        <v>1</v>
      </c>
      <c r="I92" s="1">
        <v>65</v>
      </c>
      <c r="J92" s="1">
        <v>17</v>
      </c>
      <c r="K92" s="1">
        <f t="shared" ref="K92:K104" si="30">15*I92+20*J92</f>
        <v>1315</v>
      </c>
      <c r="L92" s="1">
        <f t="shared" ref="L92:L104" si="31">IF(I92+2*J92&gt;150,1,0)</f>
        <v>0</v>
      </c>
      <c r="M92" s="1">
        <f t="shared" ref="M92:M104" si="32">IF(2*I92+2*J92&gt;200,1,0)</f>
        <v>0</v>
      </c>
      <c r="N92" s="1">
        <f t="shared" ref="N92:N104" si="33">IF(I92+3*J92&gt;120,1,0)</f>
        <v>0</v>
      </c>
      <c r="O92" s="1">
        <f>IF(SUM(L92:N92)=0,K92,0)</f>
        <v>1315</v>
      </c>
    </row>
    <row r="93" spans="8:15" x14ac:dyDescent="0.3">
      <c r="H93" s="1">
        <v>2</v>
      </c>
      <c r="I93" s="1">
        <v>41</v>
      </c>
      <c r="J93" s="1">
        <v>17</v>
      </c>
      <c r="K93" s="1">
        <f t="shared" si="30"/>
        <v>955</v>
      </c>
      <c r="L93" s="1">
        <f t="shared" si="31"/>
        <v>0</v>
      </c>
      <c r="M93" s="1">
        <f t="shared" si="32"/>
        <v>0</v>
      </c>
      <c r="N93" s="1">
        <f t="shared" si="33"/>
        <v>0</v>
      </c>
      <c r="O93" s="1">
        <f t="shared" ref="O93:O104" si="34">IF(SUM(L93:N93)=0,K93,0)</f>
        <v>955</v>
      </c>
    </row>
    <row r="94" spans="8:15" x14ac:dyDescent="0.3">
      <c r="H94" s="1">
        <v>3</v>
      </c>
      <c r="I94" s="1">
        <v>59</v>
      </c>
      <c r="J94" s="1">
        <v>3</v>
      </c>
      <c r="K94" s="1">
        <f t="shared" si="30"/>
        <v>945</v>
      </c>
      <c r="L94" s="1">
        <f t="shared" si="31"/>
        <v>0</v>
      </c>
      <c r="M94" s="1">
        <f t="shared" si="32"/>
        <v>0</v>
      </c>
      <c r="N94" s="1">
        <f t="shared" si="33"/>
        <v>0</v>
      </c>
      <c r="O94" s="1">
        <f t="shared" si="34"/>
        <v>945</v>
      </c>
    </row>
    <row r="95" spans="8:15" x14ac:dyDescent="0.3">
      <c r="H95" s="1">
        <v>4</v>
      </c>
      <c r="I95" s="1">
        <v>59</v>
      </c>
      <c r="J95" s="1">
        <v>2</v>
      </c>
      <c r="K95" s="1">
        <f t="shared" si="30"/>
        <v>925</v>
      </c>
      <c r="L95" s="1">
        <f t="shared" si="31"/>
        <v>0</v>
      </c>
      <c r="M95" s="1">
        <f t="shared" si="32"/>
        <v>0</v>
      </c>
      <c r="N95" s="1">
        <f t="shared" si="33"/>
        <v>0</v>
      </c>
      <c r="O95" s="1">
        <f t="shared" si="34"/>
        <v>925</v>
      </c>
    </row>
    <row r="96" spans="8:15" x14ac:dyDescent="0.3">
      <c r="H96" s="1">
        <v>5</v>
      </c>
      <c r="I96" s="1">
        <v>0</v>
      </c>
      <c r="J96" s="1">
        <v>38</v>
      </c>
      <c r="K96" s="1">
        <f t="shared" si="30"/>
        <v>760</v>
      </c>
      <c r="L96" s="1">
        <f t="shared" si="31"/>
        <v>0</v>
      </c>
      <c r="M96" s="1">
        <f t="shared" si="32"/>
        <v>0</v>
      </c>
      <c r="N96" s="1">
        <f t="shared" si="33"/>
        <v>0</v>
      </c>
      <c r="O96" s="1">
        <f t="shared" si="34"/>
        <v>760</v>
      </c>
    </row>
    <row r="97" spans="8:15" x14ac:dyDescent="0.3">
      <c r="H97" s="1">
        <v>6</v>
      </c>
      <c r="I97" s="1">
        <v>45</v>
      </c>
      <c r="J97" s="1">
        <v>3</v>
      </c>
      <c r="K97" s="1">
        <f t="shared" si="30"/>
        <v>735</v>
      </c>
      <c r="L97" s="1">
        <f t="shared" si="31"/>
        <v>0</v>
      </c>
      <c r="M97" s="1">
        <f t="shared" si="32"/>
        <v>0</v>
      </c>
      <c r="N97" s="1">
        <f t="shared" si="33"/>
        <v>0</v>
      </c>
      <c r="O97" s="1">
        <f t="shared" si="34"/>
        <v>735</v>
      </c>
    </row>
    <row r="98" spans="8:15" x14ac:dyDescent="0.3">
      <c r="H98" s="1">
        <v>7</v>
      </c>
      <c r="I98" s="1">
        <v>45</v>
      </c>
      <c r="J98" s="1">
        <v>3</v>
      </c>
      <c r="K98" s="1">
        <f t="shared" si="30"/>
        <v>735</v>
      </c>
      <c r="L98" s="1">
        <f t="shared" si="31"/>
        <v>0</v>
      </c>
      <c r="M98" s="1">
        <f t="shared" si="32"/>
        <v>0</v>
      </c>
      <c r="N98" s="1">
        <f t="shared" si="33"/>
        <v>0</v>
      </c>
      <c r="O98" s="1">
        <f t="shared" si="34"/>
        <v>735</v>
      </c>
    </row>
    <row r="99" spans="8:15" x14ac:dyDescent="0.3">
      <c r="H99" s="1">
        <v>8</v>
      </c>
      <c r="I99" s="1">
        <v>45</v>
      </c>
      <c r="J99" s="1">
        <v>2</v>
      </c>
      <c r="K99" s="1">
        <f t="shared" si="30"/>
        <v>715</v>
      </c>
      <c r="L99" s="1">
        <f t="shared" si="31"/>
        <v>0</v>
      </c>
      <c r="M99" s="1">
        <f t="shared" si="32"/>
        <v>0</v>
      </c>
      <c r="N99" s="1">
        <f t="shared" si="33"/>
        <v>0</v>
      </c>
      <c r="O99" s="1">
        <f t="shared" si="34"/>
        <v>715</v>
      </c>
    </row>
    <row r="100" spans="8:15" x14ac:dyDescent="0.3">
      <c r="H100" s="1">
        <v>9</v>
      </c>
      <c r="I100" s="1">
        <v>45</v>
      </c>
      <c r="J100" s="1">
        <v>2</v>
      </c>
      <c r="K100" s="1">
        <f t="shared" si="30"/>
        <v>715</v>
      </c>
      <c r="L100" s="1">
        <f t="shared" si="31"/>
        <v>0</v>
      </c>
      <c r="M100" s="1">
        <f t="shared" si="32"/>
        <v>0</v>
      </c>
      <c r="N100" s="1">
        <f t="shared" si="33"/>
        <v>0</v>
      </c>
      <c r="O100" s="1">
        <f t="shared" si="34"/>
        <v>715</v>
      </c>
    </row>
    <row r="101" spans="8:15" x14ac:dyDescent="0.3">
      <c r="H101" s="1">
        <v>10</v>
      </c>
      <c r="I101" s="1">
        <v>22</v>
      </c>
      <c r="J101" s="1">
        <v>12</v>
      </c>
      <c r="K101" s="1">
        <f t="shared" si="30"/>
        <v>570</v>
      </c>
      <c r="L101" s="1">
        <f t="shared" si="31"/>
        <v>0</v>
      </c>
      <c r="M101" s="1">
        <f t="shared" si="32"/>
        <v>0</v>
      </c>
      <c r="N101" s="1">
        <f t="shared" si="33"/>
        <v>0</v>
      </c>
      <c r="O101" s="1">
        <f t="shared" si="34"/>
        <v>570</v>
      </c>
    </row>
    <row r="102" spans="8:15" x14ac:dyDescent="0.3">
      <c r="H102" s="20">
        <v>11</v>
      </c>
      <c r="I102" s="20">
        <v>17</v>
      </c>
      <c r="J102" s="20">
        <v>10</v>
      </c>
      <c r="K102" s="20">
        <f t="shared" si="30"/>
        <v>455</v>
      </c>
      <c r="L102" s="20">
        <f t="shared" si="31"/>
        <v>0</v>
      </c>
      <c r="M102" s="20">
        <f t="shared" si="32"/>
        <v>0</v>
      </c>
      <c r="N102" s="20">
        <f t="shared" si="33"/>
        <v>0</v>
      </c>
      <c r="O102" s="20">
        <f t="shared" si="34"/>
        <v>455</v>
      </c>
    </row>
    <row r="103" spans="8:15" x14ac:dyDescent="0.3">
      <c r="H103" s="20">
        <v>12</v>
      </c>
      <c r="I103" s="20">
        <v>92</v>
      </c>
      <c r="J103" s="20">
        <v>40</v>
      </c>
      <c r="K103" s="20">
        <f t="shared" si="30"/>
        <v>2180</v>
      </c>
      <c r="L103" s="20">
        <f t="shared" si="31"/>
        <v>1</v>
      </c>
      <c r="M103" s="20">
        <f t="shared" si="32"/>
        <v>1</v>
      </c>
      <c r="N103" s="20">
        <f t="shared" si="33"/>
        <v>1</v>
      </c>
      <c r="O103" s="20">
        <f t="shared" si="34"/>
        <v>0</v>
      </c>
    </row>
    <row r="104" spans="8:15" x14ac:dyDescent="0.3">
      <c r="H104" s="20">
        <v>13</v>
      </c>
      <c r="I104" s="20">
        <v>93</v>
      </c>
      <c r="J104" s="20">
        <v>31</v>
      </c>
      <c r="K104" s="20">
        <f t="shared" si="30"/>
        <v>2015</v>
      </c>
      <c r="L104" s="20">
        <f t="shared" si="31"/>
        <v>1</v>
      </c>
      <c r="M104" s="20">
        <f t="shared" si="32"/>
        <v>1</v>
      </c>
      <c r="N104" s="20">
        <f t="shared" si="33"/>
        <v>1</v>
      </c>
      <c r="O104" s="20">
        <f t="shared" si="34"/>
        <v>0</v>
      </c>
    </row>
    <row r="106" spans="8:15" x14ac:dyDescent="0.3">
      <c r="I106" s="14" t="s">
        <v>43</v>
      </c>
      <c r="J106" s="15"/>
      <c r="K106" s="15"/>
      <c r="L106" s="15"/>
      <c r="M106" s="15"/>
    </row>
    <row r="107" spans="8:15" x14ac:dyDescent="0.3">
      <c r="I107" s="1" t="s">
        <v>4</v>
      </c>
      <c r="J107" s="1" t="s">
        <v>5</v>
      </c>
      <c r="K107" s="1" t="s">
        <v>28</v>
      </c>
      <c r="L107" s="1" t="s">
        <v>29</v>
      </c>
      <c r="M107" s="1" t="s">
        <v>30</v>
      </c>
      <c r="N107" s="1" t="s">
        <v>31</v>
      </c>
      <c r="O107" s="1" t="s">
        <v>33</v>
      </c>
    </row>
    <row r="108" spans="8:15" x14ac:dyDescent="0.3">
      <c r="H108" s="1">
        <v>1</v>
      </c>
      <c r="I108" s="1">
        <v>65</v>
      </c>
      <c r="J108" s="1">
        <v>17</v>
      </c>
      <c r="K108" s="1">
        <f t="shared" ref="K108:K117" si="35">15*I108+20*J108</f>
        <v>1315</v>
      </c>
      <c r="L108" s="1">
        <f t="shared" ref="L108:L117" si="36">IF(I108+2*J108&gt;150,1,0)</f>
        <v>0</v>
      </c>
      <c r="M108" s="1">
        <f t="shared" ref="M108:M117" si="37">IF(2*I108+2*J108&gt;200,1,0)</f>
        <v>0</v>
      </c>
      <c r="N108" s="1">
        <f t="shared" ref="N108:N117" si="38">IF(I108+3*J108&gt;120,1,0)</f>
        <v>0</v>
      </c>
      <c r="O108" s="1">
        <f>IF(SUM(L108:N108)=0,K108,0)</f>
        <v>1315</v>
      </c>
    </row>
    <row r="109" spans="8:15" x14ac:dyDescent="0.3">
      <c r="H109" s="1">
        <v>2</v>
      </c>
      <c r="I109" s="1">
        <v>41</v>
      </c>
      <c r="J109" s="1">
        <v>17</v>
      </c>
      <c r="K109" s="1">
        <f t="shared" si="35"/>
        <v>955</v>
      </c>
      <c r="L109" s="1">
        <f t="shared" si="36"/>
        <v>0</v>
      </c>
      <c r="M109" s="1">
        <f t="shared" si="37"/>
        <v>0</v>
      </c>
      <c r="N109" s="1">
        <f t="shared" si="38"/>
        <v>0</v>
      </c>
      <c r="O109" s="1">
        <f t="shared" ref="O109:O117" si="39">IF(SUM(L109:N109)=0,K109,0)</f>
        <v>955</v>
      </c>
    </row>
    <row r="110" spans="8:15" x14ac:dyDescent="0.3">
      <c r="H110" s="1">
        <v>3</v>
      </c>
      <c r="I110" s="1">
        <v>59</v>
      </c>
      <c r="J110" s="1">
        <v>3</v>
      </c>
      <c r="K110" s="1">
        <f t="shared" si="35"/>
        <v>945</v>
      </c>
      <c r="L110" s="1">
        <f t="shared" si="36"/>
        <v>0</v>
      </c>
      <c r="M110" s="1">
        <f t="shared" si="37"/>
        <v>0</v>
      </c>
      <c r="N110" s="1">
        <f t="shared" si="38"/>
        <v>0</v>
      </c>
      <c r="O110" s="1">
        <f t="shared" si="39"/>
        <v>945</v>
      </c>
    </row>
    <row r="111" spans="8:15" x14ac:dyDescent="0.3">
      <c r="H111" s="1">
        <v>4</v>
      </c>
      <c r="I111" s="1">
        <v>59</v>
      </c>
      <c r="J111" s="1">
        <v>2</v>
      </c>
      <c r="K111" s="1">
        <f t="shared" si="35"/>
        <v>925</v>
      </c>
      <c r="L111" s="1">
        <f t="shared" si="36"/>
        <v>0</v>
      </c>
      <c r="M111" s="1">
        <f t="shared" si="37"/>
        <v>0</v>
      </c>
      <c r="N111" s="1">
        <f t="shared" si="38"/>
        <v>0</v>
      </c>
      <c r="O111" s="1">
        <f t="shared" si="39"/>
        <v>925</v>
      </c>
    </row>
    <row r="112" spans="8:15" x14ac:dyDescent="0.3">
      <c r="H112" s="1">
        <v>5</v>
      </c>
      <c r="I112" s="1">
        <v>0</v>
      </c>
      <c r="J112" s="1">
        <v>38</v>
      </c>
      <c r="K112" s="1">
        <f t="shared" si="35"/>
        <v>760</v>
      </c>
      <c r="L112" s="1">
        <f t="shared" si="36"/>
        <v>0</v>
      </c>
      <c r="M112" s="1">
        <f t="shared" si="37"/>
        <v>0</v>
      </c>
      <c r="N112" s="1">
        <f t="shared" si="38"/>
        <v>0</v>
      </c>
      <c r="O112" s="1">
        <f t="shared" si="39"/>
        <v>760</v>
      </c>
    </row>
    <row r="113" spans="8:15" x14ac:dyDescent="0.3">
      <c r="H113" s="1">
        <v>6</v>
      </c>
      <c r="I113" s="1">
        <v>45</v>
      </c>
      <c r="J113" s="1">
        <v>3</v>
      </c>
      <c r="K113" s="1">
        <f t="shared" si="35"/>
        <v>735</v>
      </c>
      <c r="L113" s="1">
        <f t="shared" si="36"/>
        <v>0</v>
      </c>
      <c r="M113" s="1">
        <f t="shared" si="37"/>
        <v>0</v>
      </c>
      <c r="N113" s="1">
        <f t="shared" si="38"/>
        <v>0</v>
      </c>
      <c r="O113" s="1">
        <f t="shared" si="39"/>
        <v>735</v>
      </c>
    </row>
    <row r="114" spans="8:15" x14ac:dyDescent="0.3">
      <c r="H114" s="1">
        <v>7</v>
      </c>
      <c r="I114" s="1">
        <v>45</v>
      </c>
      <c r="J114" s="1">
        <v>3</v>
      </c>
      <c r="K114" s="1">
        <f t="shared" si="35"/>
        <v>735</v>
      </c>
      <c r="L114" s="1">
        <f t="shared" si="36"/>
        <v>0</v>
      </c>
      <c r="M114" s="1">
        <f t="shared" si="37"/>
        <v>0</v>
      </c>
      <c r="N114" s="1">
        <f t="shared" si="38"/>
        <v>0</v>
      </c>
      <c r="O114" s="1">
        <f t="shared" si="39"/>
        <v>735</v>
      </c>
    </row>
    <row r="115" spans="8:15" x14ac:dyDescent="0.3">
      <c r="H115" s="1">
        <v>8</v>
      </c>
      <c r="I115" s="1">
        <v>45</v>
      </c>
      <c r="J115" s="1">
        <v>2</v>
      </c>
      <c r="K115" s="1">
        <f t="shared" si="35"/>
        <v>715</v>
      </c>
      <c r="L115" s="1">
        <f t="shared" si="36"/>
        <v>0</v>
      </c>
      <c r="M115" s="1">
        <f t="shared" si="37"/>
        <v>0</v>
      </c>
      <c r="N115" s="1">
        <f t="shared" si="38"/>
        <v>0</v>
      </c>
      <c r="O115" s="1">
        <f t="shared" si="39"/>
        <v>715</v>
      </c>
    </row>
    <row r="116" spans="8:15" x14ac:dyDescent="0.3">
      <c r="H116" s="1">
        <v>9</v>
      </c>
      <c r="I116" s="1">
        <v>45</v>
      </c>
      <c r="J116" s="1">
        <v>2</v>
      </c>
      <c r="K116" s="1">
        <f t="shared" si="35"/>
        <v>715</v>
      </c>
      <c r="L116" s="1">
        <f t="shared" si="36"/>
        <v>0</v>
      </c>
      <c r="M116" s="1">
        <f t="shared" si="37"/>
        <v>0</v>
      </c>
      <c r="N116" s="1">
        <f t="shared" si="38"/>
        <v>0</v>
      </c>
      <c r="O116" s="1">
        <f t="shared" si="39"/>
        <v>715</v>
      </c>
    </row>
    <row r="117" spans="8:15" x14ac:dyDescent="0.3">
      <c r="H117" s="1">
        <v>10</v>
      </c>
      <c r="I117" s="1">
        <v>22</v>
      </c>
      <c r="J117" s="1">
        <v>12</v>
      </c>
      <c r="K117" s="1">
        <f t="shared" si="35"/>
        <v>570</v>
      </c>
      <c r="L117" s="1">
        <f t="shared" si="36"/>
        <v>0</v>
      </c>
      <c r="M117" s="1">
        <f t="shared" si="37"/>
        <v>0</v>
      </c>
      <c r="N117" s="1">
        <f t="shared" si="38"/>
        <v>0</v>
      </c>
      <c r="O117" s="1">
        <f t="shared" si="39"/>
        <v>570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97D8-E5A3-4D8A-AD94-F60128617C00}">
  <dimension ref="A1:I14"/>
  <sheetViews>
    <sheetView workbookViewId="0">
      <selection activeCell="B2" sqref="B2:I14"/>
    </sheetView>
  </sheetViews>
  <sheetFormatPr defaultRowHeight="14.4" x14ac:dyDescent="0.3"/>
  <sheetData>
    <row r="1" spans="1:9" x14ac:dyDescent="0.3">
      <c r="A1" s="1"/>
      <c r="B1" s="1" t="s">
        <v>4</v>
      </c>
      <c r="C1" s="1" t="s">
        <v>5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</row>
    <row r="2" spans="1:9" x14ac:dyDescent="0.3">
      <c r="A2" s="1">
        <v>13</v>
      </c>
      <c r="B2" s="2">
        <v>65</v>
      </c>
      <c r="C2" s="1">
        <v>17</v>
      </c>
      <c r="D2" s="1">
        <f t="shared" ref="D2:D14" si="0">15*B2+20*C2</f>
        <v>1315</v>
      </c>
      <c r="E2" s="1">
        <f t="shared" ref="E2:E14" si="1">IF(B2+2*C2&gt;150,1,0)</f>
        <v>0</v>
      </c>
      <c r="F2" s="1">
        <f t="shared" ref="F2:F14" si="2">IF(2*B2+2*C2&gt;200,1,0)</f>
        <v>0</v>
      </c>
      <c r="G2" s="1">
        <f t="shared" ref="G2:G14" si="3">IF(B2+3*C2&gt;120,1,0)</f>
        <v>0</v>
      </c>
      <c r="H2" s="1">
        <f t="shared" ref="H2:H14" si="4">IF(SUM(E2:G2)=0,0,-2000)</f>
        <v>0</v>
      </c>
      <c r="I2" s="1">
        <f t="shared" ref="I2:I14" si="5">D2+H2</f>
        <v>1315</v>
      </c>
    </row>
    <row r="3" spans="1:9" x14ac:dyDescent="0.3">
      <c r="A3" s="1">
        <v>1</v>
      </c>
      <c r="B3" s="19">
        <v>41</v>
      </c>
      <c r="C3" s="2">
        <v>17</v>
      </c>
      <c r="D3" s="1">
        <f t="shared" si="0"/>
        <v>955</v>
      </c>
      <c r="E3" s="1">
        <f t="shared" si="1"/>
        <v>0</v>
      </c>
      <c r="F3" s="1">
        <f t="shared" si="2"/>
        <v>0</v>
      </c>
      <c r="G3" s="1">
        <f t="shared" si="3"/>
        <v>0</v>
      </c>
      <c r="H3" s="1">
        <f t="shared" si="4"/>
        <v>0</v>
      </c>
      <c r="I3" s="1">
        <f t="shared" si="5"/>
        <v>955</v>
      </c>
    </row>
    <row r="4" spans="1:9" x14ac:dyDescent="0.3">
      <c r="A4" s="1">
        <v>2</v>
      </c>
      <c r="B4" s="1">
        <v>59</v>
      </c>
      <c r="C4" s="1">
        <v>3</v>
      </c>
      <c r="D4" s="1">
        <f t="shared" si="0"/>
        <v>945</v>
      </c>
      <c r="E4" s="1">
        <f t="shared" si="1"/>
        <v>0</v>
      </c>
      <c r="F4" s="1">
        <f t="shared" si="2"/>
        <v>0</v>
      </c>
      <c r="G4" s="1">
        <f t="shared" si="3"/>
        <v>0</v>
      </c>
      <c r="H4" s="1">
        <f t="shared" si="4"/>
        <v>0</v>
      </c>
      <c r="I4" s="1">
        <f t="shared" si="5"/>
        <v>945</v>
      </c>
    </row>
    <row r="5" spans="1:9" x14ac:dyDescent="0.3">
      <c r="A5" s="1">
        <v>3</v>
      </c>
      <c r="B5" s="1">
        <v>59</v>
      </c>
      <c r="C5" s="1">
        <v>2</v>
      </c>
      <c r="D5" s="1">
        <f t="shared" si="0"/>
        <v>925</v>
      </c>
      <c r="E5" s="1">
        <f t="shared" si="1"/>
        <v>0</v>
      </c>
      <c r="F5" s="1">
        <f t="shared" si="2"/>
        <v>0</v>
      </c>
      <c r="G5" s="1">
        <f t="shared" si="3"/>
        <v>0</v>
      </c>
      <c r="H5" s="1">
        <f t="shared" si="4"/>
        <v>0</v>
      </c>
      <c r="I5" s="1">
        <f t="shared" si="5"/>
        <v>925</v>
      </c>
    </row>
    <row r="6" spans="1:9" x14ac:dyDescent="0.3">
      <c r="A6" s="1">
        <v>4</v>
      </c>
      <c r="B6" s="1">
        <v>0</v>
      </c>
      <c r="C6" s="1">
        <v>38</v>
      </c>
      <c r="D6" s="1">
        <f t="shared" si="0"/>
        <v>760</v>
      </c>
      <c r="E6" s="1">
        <f t="shared" si="1"/>
        <v>0</v>
      </c>
      <c r="F6" s="1">
        <f t="shared" si="2"/>
        <v>0</v>
      </c>
      <c r="G6" s="1">
        <f t="shared" si="3"/>
        <v>0</v>
      </c>
      <c r="H6" s="1">
        <f t="shared" si="4"/>
        <v>0</v>
      </c>
      <c r="I6" s="1">
        <f t="shared" si="5"/>
        <v>760</v>
      </c>
    </row>
    <row r="7" spans="1:9" x14ac:dyDescent="0.3">
      <c r="A7" s="1">
        <v>5</v>
      </c>
      <c r="B7" s="5">
        <v>45</v>
      </c>
      <c r="C7" s="5">
        <v>3</v>
      </c>
      <c r="D7" s="1">
        <f t="shared" si="0"/>
        <v>735</v>
      </c>
      <c r="E7" s="1">
        <f t="shared" si="1"/>
        <v>0</v>
      </c>
      <c r="F7" s="1">
        <f t="shared" si="2"/>
        <v>0</v>
      </c>
      <c r="G7" s="1">
        <f t="shared" si="3"/>
        <v>0</v>
      </c>
      <c r="H7" s="1">
        <f t="shared" si="4"/>
        <v>0</v>
      </c>
      <c r="I7" s="1">
        <f t="shared" si="5"/>
        <v>735</v>
      </c>
    </row>
    <row r="8" spans="1:9" x14ac:dyDescent="0.3">
      <c r="A8" s="1">
        <v>12</v>
      </c>
      <c r="B8" s="5">
        <v>45</v>
      </c>
      <c r="C8" s="5">
        <v>3</v>
      </c>
      <c r="D8" s="1">
        <f t="shared" si="0"/>
        <v>735</v>
      </c>
      <c r="E8" s="1">
        <f t="shared" si="1"/>
        <v>0</v>
      </c>
      <c r="F8" s="1">
        <f t="shared" si="2"/>
        <v>0</v>
      </c>
      <c r="G8" s="1">
        <f t="shared" si="3"/>
        <v>0</v>
      </c>
      <c r="H8" s="1">
        <f t="shared" si="4"/>
        <v>0</v>
      </c>
      <c r="I8" s="1">
        <f t="shared" si="5"/>
        <v>735</v>
      </c>
    </row>
    <row r="9" spans="1:9" x14ac:dyDescent="0.3">
      <c r="A9" s="1">
        <v>6</v>
      </c>
      <c r="B9" s="5">
        <v>45</v>
      </c>
      <c r="C9" s="5">
        <v>2</v>
      </c>
      <c r="D9" s="1">
        <f t="shared" si="0"/>
        <v>715</v>
      </c>
      <c r="E9" s="1">
        <f t="shared" si="1"/>
        <v>0</v>
      </c>
      <c r="F9" s="1">
        <f t="shared" si="2"/>
        <v>0</v>
      </c>
      <c r="G9" s="1">
        <f t="shared" si="3"/>
        <v>0</v>
      </c>
      <c r="H9" s="1">
        <f t="shared" si="4"/>
        <v>0</v>
      </c>
      <c r="I9" s="1">
        <f t="shared" si="5"/>
        <v>715</v>
      </c>
    </row>
    <row r="10" spans="1:9" x14ac:dyDescent="0.3">
      <c r="A10" s="1">
        <v>11</v>
      </c>
      <c r="B10" s="5">
        <v>45</v>
      </c>
      <c r="C10" s="5">
        <v>2</v>
      </c>
      <c r="D10" s="1">
        <f t="shared" si="0"/>
        <v>715</v>
      </c>
      <c r="E10" s="1">
        <f t="shared" si="1"/>
        <v>0</v>
      </c>
      <c r="F10" s="1">
        <f t="shared" si="2"/>
        <v>0</v>
      </c>
      <c r="G10" s="1">
        <f t="shared" si="3"/>
        <v>0</v>
      </c>
      <c r="H10" s="1">
        <f t="shared" si="4"/>
        <v>0</v>
      </c>
      <c r="I10" s="1">
        <f t="shared" si="5"/>
        <v>715</v>
      </c>
    </row>
    <row r="11" spans="1:9" x14ac:dyDescent="0.3">
      <c r="A11" s="1">
        <v>7</v>
      </c>
      <c r="B11" s="1">
        <v>22</v>
      </c>
      <c r="C11" s="1">
        <v>12</v>
      </c>
      <c r="D11" s="1">
        <f t="shared" si="0"/>
        <v>570</v>
      </c>
      <c r="E11" s="1">
        <f t="shared" si="1"/>
        <v>0</v>
      </c>
      <c r="F11" s="1">
        <f t="shared" si="2"/>
        <v>0</v>
      </c>
      <c r="G11" s="1">
        <f t="shared" si="3"/>
        <v>0</v>
      </c>
      <c r="H11" s="1">
        <f t="shared" si="4"/>
        <v>0</v>
      </c>
      <c r="I11" s="1">
        <f t="shared" si="5"/>
        <v>570</v>
      </c>
    </row>
    <row r="12" spans="1:9" x14ac:dyDescent="0.3">
      <c r="A12" s="1">
        <v>8</v>
      </c>
      <c r="B12" s="1">
        <v>17</v>
      </c>
      <c r="C12" s="1">
        <v>10</v>
      </c>
      <c r="D12" s="1">
        <f t="shared" si="0"/>
        <v>455</v>
      </c>
      <c r="E12" s="1">
        <f t="shared" si="1"/>
        <v>0</v>
      </c>
      <c r="F12" s="1">
        <f t="shared" si="2"/>
        <v>0</v>
      </c>
      <c r="G12" s="1">
        <f t="shared" si="3"/>
        <v>0</v>
      </c>
      <c r="H12" s="1">
        <f t="shared" si="4"/>
        <v>0</v>
      </c>
      <c r="I12" s="1">
        <f t="shared" si="5"/>
        <v>455</v>
      </c>
    </row>
    <row r="13" spans="1:9" x14ac:dyDescent="0.3">
      <c r="A13" s="1">
        <v>9</v>
      </c>
      <c r="B13" s="1">
        <v>92</v>
      </c>
      <c r="C13" s="1">
        <v>40</v>
      </c>
      <c r="D13" s="1">
        <f t="shared" si="0"/>
        <v>2180</v>
      </c>
      <c r="E13" s="1">
        <f t="shared" si="1"/>
        <v>1</v>
      </c>
      <c r="F13" s="1">
        <f t="shared" si="2"/>
        <v>1</v>
      </c>
      <c r="G13" s="1">
        <f t="shared" si="3"/>
        <v>1</v>
      </c>
      <c r="H13" s="1">
        <f t="shared" si="4"/>
        <v>-2000</v>
      </c>
      <c r="I13" s="1">
        <f t="shared" si="5"/>
        <v>180</v>
      </c>
    </row>
    <row r="14" spans="1:9" x14ac:dyDescent="0.3">
      <c r="A14" s="1">
        <v>10</v>
      </c>
      <c r="B14" s="1">
        <v>93</v>
      </c>
      <c r="C14" s="1">
        <v>31</v>
      </c>
      <c r="D14" s="1">
        <f t="shared" si="0"/>
        <v>2015</v>
      </c>
      <c r="E14" s="1">
        <f t="shared" si="1"/>
        <v>1</v>
      </c>
      <c r="F14" s="1">
        <f t="shared" si="2"/>
        <v>1</v>
      </c>
      <c r="G14" s="1">
        <f t="shared" si="3"/>
        <v>1</v>
      </c>
      <c r="H14" s="1">
        <f t="shared" si="4"/>
        <v>-2000</v>
      </c>
      <c r="I14" s="1">
        <f t="shared" si="5"/>
        <v>15</v>
      </c>
    </row>
  </sheetData>
  <sortState xmlns:xlrd2="http://schemas.microsoft.com/office/spreadsheetml/2017/richdata2" ref="A2:I14">
    <sortCondition descending="1" ref="I2:I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11D6-8837-417E-8841-B23EC47BAD60}">
  <dimension ref="A1:BK69"/>
  <sheetViews>
    <sheetView workbookViewId="0">
      <selection sqref="A1:A4"/>
    </sheetView>
  </sheetViews>
  <sheetFormatPr defaultRowHeight="14.4" x14ac:dyDescent="0.3"/>
  <cols>
    <col min="3" max="6" width="6" style="1" customWidth="1"/>
    <col min="7" max="13" width="7.109375" style="1" customWidth="1"/>
    <col min="14" max="49" width="7.5546875" style="1" customWidth="1"/>
    <col min="50" max="63" width="6" style="1" customWidth="1"/>
  </cols>
  <sheetData>
    <row r="1" spans="1:51" x14ac:dyDescent="0.3">
      <c r="A1" t="s">
        <v>0</v>
      </c>
      <c r="C1" s="1" t="s">
        <v>4</v>
      </c>
      <c r="D1" s="1" t="s">
        <v>5</v>
      </c>
      <c r="G1" s="28" t="s">
        <v>47</v>
      </c>
      <c r="H1" s="27"/>
      <c r="I1" s="27"/>
      <c r="J1" s="27"/>
      <c r="P1" s="26" t="s">
        <v>48</v>
      </c>
      <c r="T1" s="7" t="s">
        <v>52</v>
      </c>
      <c r="AE1" s="29" t="s">
        <v>50</v>
      </c>
      <c r="AJ1" s="1" t="s">
        <v>49</v>
      </c>
      <c r="AP1" s="1" t="s">
        <v>51</v>
      </c>
    </row>
    <row r="2" spans="1:51" x14ac:dyDescent="0.3">
      <c r="A2" t="s">
        <v>1</v>
      </c>
      <c r="C2" s="24">
        <v>17</v>
      </c>
      <c r="D2" s="24">
        <v>10</v>
      </c>
      <c r="G2" s="1" t="s">
        <v>4</v>
      </c>
      <c r="H2" s="1" t="s">
        <v>5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33</v>
      </c>
      <c r="P2" s="1" t="s">
        <v>4</v>
      </c>
      <c r="Q2" s="1" t="s">
        <v>5</v>
      </c>
      <c r="T2" s="1" t="s">
        <v>4</v>
      </c>
      <c r="U2" s="1" t="s">
        <v>5</v>
      </c>
      <c r="V2" s="1" t="s">
        <v>28</v>
      </c>
      <c r="W2" s="1" t="s">
        <v>29</v>
      </c>
      <c r="X2" s="1" t="s">
        <v>30</v>
      </c>
      <c r="Y2" s="1" t="s">
        <v>31</v>
      </c>
      <c r="Z2" s="1" t="s">
        <v>33</v>
      </c>
      <c r="AA2" s="1" t="s">
        <v>4</v>
      </c>
      <c r="AB2" s="1" t="s">
        <v>5</v>
      </c>
      <c r="AE2" s="1" t="s">
        <v>4</v>
      </c>
      <c r="AF2" s="1" t="s">
        <v>5</v>
      </c>
      <c r="AH2" s="1">
        <v>1</v>
      </c>
      <c r="AI2" s="1">
        <v>2</v>
      </c>
      <c r="AJ2" s="1">
        <v>3</v>
      </c>
      <c r="AK2" s="1">
        <v>4</v>
      </c>
      <c r="AL2" s="1">
        <v>5</v>
      </c>
      <c r="AM2" s="1">
        <v>6</v>
      </c>
      <c r="AP2" s="1" t="s">
        <v>4</v>
      </c>
      <c r="AQ2" s="1" t="s">
        <v>5</v>
      </c>
      <c r="AU2" s="1">
        <v>0</v>
      </c>
      <c r="AV2" s="1">
        <v>1</v>
      </c>
      <c r="AW2" s="1">
        <v>2</v>
      </c>
      <c r="AX2" s="1">
        <v>3</v>
      </c>
      <c r="AY2" s="1">
        <v>4</v>
      </c>
    </row>
    <row r="3" spans="1:51" x14ac:dyDescent="0.3">
      <c r="A3" t="s">
        <v>2</v>
      </c>
      <c r="C3" s="24">
        <v>0</v>
      </c>
      <c r="D3" s="24">
        <v>38</v>
      </c>
      <c r="F3" s="1">
        <v>1</v>
      </c>
      <c r="G3" s="27">
        <v>17</v>
      </c>
      <c r="H3" s="27">
        <v>10</v>
      </c>
      <c r="I3" s="1">
        <f>15*G3+20*H3</f>
        <v>455</v>
      </c>
      <c r="J3" s="1">
        <f>IF(G3+2*H3&gt;150,1,0)</f>
        <v>0</v>
      </c>
      <c r="K3" s="1">
        <f>IF(2*G3+2*H3&gt;200,1,0)</f>
        <v>0</v>
      </c>
      <c r="L3" s="1">
        <f>IF(G3+3*H3&gt;120,1,0)</f>
        <v>0</v>
      </c>
      <c r="M3" s="1">
        <f>IF(SUM(J3:L3)=0,I3,0)</f>
        <v>455</v>
      </c>
      <c r="O3" s="1">
        <v>1</v>
      </c>
      <c r="P3" s="25">
        <v>65</v>
      </c>
      <c r="Q3" s="25">
        <v>34</v>
      </c>
      <c r="S3" s="1">
        <v>1</v>
      </c>
      <c r="T3" s="30">
        <v>17</v>
      </c>
      <c r="U3" s="30">
        <v>10</v>
      </c>
      <c r="V3" s="1">
        <f>15*T3+20*U3</f>
        <v>455</v>
      </c>
      <c r="W3" s="1">
        <f>IF(T3+2*U3&gt;150,1,0)</f>
        <v>0</v>
      </c>
      <c r="X3" s="1">
        <f>IF(2*T3+2*U3&gt;200,1,0)</f>
        <v>0</v>
      </c>
      <c r="Y3" s="1">
        <f>IF(T3+3*U3&gt;120,1,0)</f>
        <v>0</v>
      </c>
      <c r="Z3" s="1">
        <f>IF(SUM(W3:Y3)=0,V3,0)</f>
        <v>455</v>
      </c>
      <c r="AA3" s="1">
        <f t="shared" ref="AA3:AA12" si="0">T3</f>
        <v>17</v>
      </c>
      <c r="AB3" s="1">
        <f t="shared" ref="AB3:AB12" si="1">U3</f>
        <v>10</v>
      </c>
      <c r="AD3" s="1">
        <v>1</v>
      </c>
      <c r="AE3" s="1">
        <f>VLOOKUP($Z13,$Z3:$AB12,2,)</f>
        <v>41</v>
      </c>
      <c r="AF3" s="1">
        <f>VLOOKUP($Z13,$Z3:$AB12,3,)</f>
        <v>17</v>
      </c>
      <c r="AH3" s="1">
        <v>0.46</v>
      </c>
      <c r="AI3" s="1">
        <v>0.39</v>
      </c>
      <c r="AJ3" s="1">
        <v>0.77</v>
      </c>
      <c r="AK3" s="1">
        <v>0.68</v>
      </c>
      <c r="AL3" s="1">
        <v>0.21</v>
      </c>
      <c r="AM3" s="1">
        <v>0.68</v>
      </c>
      <c r="AO3" s="1">
        <v>1</v>
      </c>
      <c r="AP3" s="21">
        <f t="shared" ref="AP3:AP12" si="2">AH3*P3+AI3*(T3-G3)+AJ3*(AE3-G3)</f>
        <v>48.38</v>
      </c>
      <c r="AQ3" s="21">
        <f t="shared" ref="AQ3:AQ12" si="3">AK3*Q3+AL3*(U3-H3)+AM3*(AF3-H3)</f>
        <v>27.880000000000003</v>
      </c>
      <c r="AT3" s="1">
        <v>1</v>
      </c>
      <c r="AU3" s="1">
        <f>M3</f>
        <v>455</v>
      </c>
      <c r="AV3" s="22">
        <f>M17</f>
        <v>0</v>
      </c>
      <c r="AW3" s="22">
        <f>M31</f>
        <v>0</v>
      </c>
      <c r="AX3" s="22">
        <f>M45</f>
        <v>709.23178000000019</v>
      </c>
      <c r="AY3" s="22">
        <f>M59</f>
        <v>628.93616299999996</v>
      </c>
    </row>
    <row r="4" spans="1:51" x14ac:dyDescent="0.3">
      <c r="A4" t="s">
        <v>3</v>
      </c>
      <c r="C4" s="24">
        <v>92</v>
      </c>
      <c r="D4" s="24">
        <v>40</v>
      </c>
      <c r="F4" s="1">
        <v>2</v>
      </c>
      <c r="G4" s="27">
        <v>0</v>
      </c>
      <c r="H4" s="27">
        <v>38</v>
      </c>
      <c r="I4" s="1">
        <f t="shared" ref="I4:I12" si="4">15*G4+20*H4</f>
        <v>760</v>
      </c>
      <c r="J4" s="1">
        <f t="shared" ref="J4:J12" si="5">IF(G4+2*H4&gt;150,1,0)</f>
        <v>0</v>
      </c>
      <c r="K4" s="1">
        <f t="shared" ref="K4:K12" si="6">IF(2*G4+2*H4&gt;200,1,0)</f>
        <v>0</v>
      </c>
      <c r="L4" s="1">
        <f t="shared" ref="L4:L12" si="7">IF(G4+3*H4&gt;120,1,0)</f>
        <v>0</v>
      </c>
      <c r="M4" s="1">
        <f t="shared" ref="M4:M12" si="8">IF(SUM(J4:L4)=0,I4,0)</f>
        <v>760</v>
      </c>
      <c r="O4" s="1">
        <v>2</v>
      </c>
      <c r="P4" s="25">
        <v>71</v>
      </c>
      <c r="Q4" s="25">
        <v>40</v>
      </c>
      <c r="S4" s="1">
        <v>2</v>
      </c>
      <c r="T4" s="30">
        <v>0</v>
      </c>
      <c r="U4" s="30">
        <v>38</v>
      </c>
      <c r="V4" s="1">
        <f t="shared" ref="V4:V12" si="9">15*T4+20*U4</f>
        <v>760</v>
      </c>
      <c r="W4" s="1">
        <f t="shared" ref="W4:W12" si="10">IF(T4+2*U4&gt;150,1,0)</f>
        <v>0</v>
      </c>
      <c r="X4" s="1">
        <f t="shared" ref="X4:X12" si="11">IF(2*T4+2*U4&gt;200,1,0)</f>
        <v>0</v>
      </c>
      <c r="Y4" s="1">
        <f t="shared" ref="Y4:Y12" si="12">IF(T4+3*U4&gt;120,1,0)</f>
        <v>0</v>
      </c>
      <c r="Z4" s="1">
        <f t="shared" ref="Z4:Z12" si="13">IF(SUM(W4:Y4)=0,V4,0)</f>
        <v>760</v>
      </c>
      <c r="AA4" s="1">
        <f t="shared" si="0"/>
        <v>0</v>
      </c>
      <c r="AB4" s="1">
        <f t="shared" si="1"/>
        <v>38</v>
      </c>
      <c r="AD4" s="1">
        <v>2</v>
      </c>
      <c r="AE4" s="1">
        <f>AE3</f>
        <v>41</v>
      </c>
      <c r="AF4" s="1">
        <f>AF3</f>
        <v>17</v>
      </c>
      <c r="AH4" s="1">
        <v>0.34</v>
      </c>
      <c r="AI4" s="1">
        <v>0.53</v>
      </c>
      <c r="AJ4" s="1">
        <v>0.22</v>
      </c>
      <c r="AK4" s="1">
        <v>0.45</v>
      </c>
      <c r="AL4" s="1">
        <v>0.39</v>
      </c>
      <c r="AM4" s="1">
        <v>0.13</v>
      </c>
      <c r="AO4" s="1">
        <v>2</v>
      </c>
      <c r="AP4" s="21">
        <f t="shared" si="2"/>
        <v>33.159999999999997</v>
      </c>
      <c r="AQ4" s="21">
        <f t="shared" si="3"/>
        <v>15.27</v>
      </c>
      <c r="AT4" s="1">
        <v>2</v>
      </c>
      <c r="AU4" s="1">
        <f t="shared" ref="AU4:AU12" si="14">M4</f>
        <v>760</v>
      </c>
      <c r="AV4" s="22">
        <f t="shared" ref="AV4:AV12" si="15">M18</f>
        <v>0</v>
      </c>
      <c r="AW4" s="22">
        <f t="shared" ref="AW4:AW12" si="16">M32</f>
        <v>0</v>
      </c>
      <c r="AX4" s="22">
        <f t="shared" ref="AX4:AX12" si="17">M46</f>
        <v>847.80226000000016</v>
      </c>
      <c r="AY4" s="22">
        <f t="shared" ref="AY4:AY12" si="18">M60</f>
        <v>383.44244980000019</v>
      </c>
    </row>
    <row r="5" spans="1:51" x14ac:dyDescent="0.3">
      <c r="C5" s="24">
        <v>93</v>
      </c>
      <c r="D5" s="24">
        <v>31</v>
      </c>
      <c r="F5" s="1">
        <v>3</v>
      </c>
      <c r="G5" s="27">
        <v>92</v>
      </c>
      <c r="H5" s="27">
        <v>40</v>
      </c>
      <c r="I5" s="1">
        <f t="shared" si="4"/>
        <v>2180</v>
      </c>
      <c r="J5" s="1">
        <f t="shared" si="5"/>
        <v>1</v>
      </c>
      <c r="K5" s="1">
        <f t="shared" si="6"/>
        <v>1</v>
      </c>
      <c r="L5" s="1">
        <f t="shared" si="7"/>
        <v>1</v>
      </c>
      <c r="M5" s="1">
        <f t="shared" si="8"/>
        <v>0</v>
      </c>
      <c r="O5" s="1">
        <v>3</v>
      </c>
      <c r="P5" s="25">
        <v>64</v>
      </c>
      <c r="Q5" s="25">
        <v>33</v>
      </c>
      <c r="S5" s="1">
        <v>3</v>
      </c>
      <c r="T5" s="30">
        <v>92</v>
      </c>
      <c r="U5" s="30">
        <v>40</v>
      </c>
      <c r="V5" s="1">
        <f t="shared" si="9"/>
        <v>2180</v>
      </c>
      <c r="W5" s="1">
        <f t="shared" si="10"/>
        <v>1</v>
      </c>
      <c r="X5" s="1">
        <f t="shared" si="11"/>
        <v>1</v>
      </c>
      <c r="Y5" s="1">
        <f t="shared" si="12"/>
        <v>1</v>
      </c>
      <c r="Z5" s="1">
        <f t="shared" si="13"/>
        <v>0</v>
      </c>
      <c r="AA5" s="1">
        <f t="shared" si="0"/>
        <v>92</v>
      </c>
      <c r="AB5" s="1">
        <f t="shared" si="1"/>
        <v>40</v>
      </c>
      <c r="AD5" s="1">
        <v>3</v>
      </c>
      <c r="AE5" s="1">
        <f t="shared" ref="AE5:AE12" si="19">AE4</f>
        <v>41</v>
      </c>
      <c r="AF5" s="1">
        <f t="shared" ref="AF5:AF12" si="20">AF4</f>
        <v>17</v>
      </c>
      <c r="AH5" s="1">
        <v>0.46</v>
      </c>
      <c r="AI5" s="1">
        <v>0.79</v>
      </c>
      <c r="AJ5" s="1">
        <v>0.12</v>
      </c>
      <c r="AK5" s="1">
        <v>0.38</v>
      </c>
      <c r="AL5" s="1">
        <v>0.95</v>
      </c>
      <c r="AM5" s="1">
        <v>0.08</v>
      </c>
      <c r="AO5" s="1">
        <v>3</v>
      </c>
      <c r="AP5" s="21">
        <f t="shared" si="2"/>
        <v>23.32</v>
      </c>
      <c r="AQ5" s="21">
        <f t="shared" si="3"/>
        <v>10.700000000000001</v>
      </c>
      <c r="AT5" s="1">
        <v>3</v>
      </c>
      <c r="AU5" s="1">
        <f t="shared" si="14"/>
        <v>0</v>
      </c>
      <c r="AV5" s="22">
        <f t="shared" si="15"/>
        <v>0</v>
      </c>
      <c r="AW5" s="22">
        <f t="shared" si="16"/>
        <v>0</v>
      </c>
      <c r="AX5" s="22">
        <f t="shared" si="17"/>
        <v>0</v>
      </c>
      <c r="AY5" s="22">
        <f t="shared" si="18"/>
        <v>0</v>
      </c>
    </row>
    <row r="6" spans="1:51" x14ac:dyDescent="0.3">
      <c r="C6" s="24">
        <v>75</v>
      </c>
      <c r="D6" s="24">
        <v>25</v>
      </c>
      <c r="F6" s="1">
        <v>4</v>
      </c>
      <c r="G6" s="27">
        <v>93</v>
      </c>
      <c r="H6" s="27">
        <v>31</v>
      </c>
      <c r="I6" s="1">
        <f t="shared" si="4"/>
        <v>2015</v>
      </c>
      <c r="J6" s="1">
        <f t="shared" si="5"/>
        <v>1</v>
      </c>
      <c r="K6" s="1">
        <f t="shared" si="6"/>
        <v>1</v>
      </c>
      <c r="L6" s="1">
        <f t="shared" si="7"/>
        <v>1</v>
      </c>
      <c r="M6" s="1">
        <f t="shared" si="8"/>
        <v>0</v>
      </c>
      <c r="O6" s="1">
        <v>4</v>
      </c>
      <c r="P6" s="25">
        <v>8</v>
      </c>
      <c r="Q6" s="25">
        <v>12</v>
      </c>
      <c r="S6" s="1">
        <v>4</v>
      </c>
      <c r="T6" s="30">
        <v>93</v>
      </c>
      <c r="U6" s="30">
        <v>31</v>
      </c>
      <c r="V6" s="1">
        <f t="shared" si="9"/>
        <v>2015</v>
      </c>
      <c r="W6" s="1">
        <f t="shared" si="10"/>
        <v>1</v>
      </c>
      <c r="X6" s="1">
        <f t="shared" si="11"/>
        <v>1</v>
      </c>
      <c r="Y6" s="1">
        <f t="shared" si="12"/>
        <v>1</v>
      </c>
      <c r="Z6" s="1">
        <f t="shared" si="13"/>
        <v>0</v>
      </c>
      <c r="AA6" s="1">
        <f t="shared" si="0"/>
        <v>93</v>
      </c>
      <c r="AB6" s="1">
        <f t="shared" si="1"/>
        <v>31</v>
      </c>
      <c r="AD6" s="1">
        <v>4</v>
      </c>
      <c r="AE6" s="1">
        <f t="shared" si="19"/>
        <v>41</v>
      </c>
      <c r="AF6" s="1">
        <f t="shared" si="20"/>
        <v>17</v>
      </c>
      <c r="AH6" s="1">
        <v>0.98</v>
      </c>
      <c r="AI6" s="1">
        <v>0.56000000000000005</v>
      </c>
      <c r="AJ6" s="1">
        <v>0.73</v>
      </c>
      <c r="AK6" s="1">
        <v>0.12</v>
      </c>
      <c r="AL6" s="1">
        <v>0.99</v>
      </c>
      <c r="AM6" s="1">
        <v>0.86</v>
      </c>
      <c r="AO6" s="1">
        <v>4</v>
      </c>
      <c r="AP6" s="21">
        <f t="shared" si="2"/>
        <v>-30.12</v>
      </c>
      <c r="AQ6" s="21">
        <f t="shared" si="3"/>
        <v>-10.6</v>
      </c>
      <c r="AT6" s="1">
        <v>4</v>
      </c>
      <c r="AU6" s="1">
        <f t="shared" si="14"/>
        <v>0</v>
      </c>
      <c r="AV6" s="22">
        <f t="shared" si="15"/>
        <v>0</v>
      </c>
      <c r="AW6" s="22">
        <f t="shared" si="16"/>
        <v>987.55</v>
      </c>
      <c r="AX6" s="22">
        <f t="shared" si="17"/>
        <v>935.01001999999994</v>
      </c>
      <c r="AY6" s="22">
        <f t="shared" si="18"/>
        <v>925.93291320000003</v>
      </c>
    </row>
    <row r="7" spans="1:51" x14ac:dyDescent="0.3">
      <c r="C7" s="24">
        <v>22</v>
      </c>
      <c r="D7" s="24">
        <v>12</v>
      </c>
      <c r="F7" s="1">
        <v>5</v>
      </c>
      <c r="G7" s="27">
        <v>75</v>
      </c>
      <c r="H7" s="27">
        <v>25</v>
      </c>
      <c r="I7" s="1">
        <f t="shared" si="4"/>
        <v>1625</v>
      </c>
      <c r="J7" s="1">
        <f t="shared" si="5"/>
        <v>0</v>
      </c>
      <c r="K7" s="1">
        <f t="shared" si="6"/>
        <v>0</v>
      </c>
      <c r="L7" s="1">
        <f t="shared" si="7"/>
        <v>1</v>
      </c>
      <c r="M7" s="1">
        <f t="shared" si="8"/>
        <v>0</v>
      </c>
      <c r="O7" s="1">
        <v>5</v>
      </c>
      <c r="P7" s="25">
        <v>68</v>
      </c>
      <c r="Q7" s="25">
        <v>28</v>
      </c>
      <c r="S7" s="1">
        <v>5</v>
      </c>
      <c r="T7" s="30">
        <v>75</v>
      </c>
      <c r="U7" s="30">
        <v>25</v>
      </c>
      <c r="V7" s="1">
        <f t="shared" si="9"/>
        <v>1625</v>
      </c>
      <c r="W7" s="1">
        <f t="shared" si="10"/>
        <v>0</v>
      </c>
      <c r="X7" s="1">
        <f t="shared" si="11"/>
        <v>0</v>
      </c>
      <c r="Y7" s="1">
        <f t="shared" si="12"/>
        <v>1</v>
      </c>
      <c r="Z7" s="1">
        <f t="shared" si="13"/>
        <v>0</v>
      </c>
      <c r="AA7" s="1">
        <f t="shared" si="0"/>
        <v>75</v>
      </c>
      <c r="AB7" s="1">
        <f t="shared" si="1"/>
        <v>25</v>
      </c>
      <c r="AD7" s="1">
        <v>5</v>
      </c>
      <c r="AE7" s="1">
        <f t="shared" si="19"/>
        <v>41</v>
      </c>
      <c r="AF7" s="1">
        <f t="shared" si="20"/>
        <v>17</v>
      </c>
      <c r="AH7" s="1">
        <v>0.61</v>
      </c>
      <c r="AI7" s="1">
        <v>0.34</v>
      </c>
      <c r="AJ7" s="1">
        <v>0.88</v>
      </c>
      <c r="AK7" s="1">
        <v>0.83</v>
      </c>
      <c r="AL7" s="1">
        <v>0.22</v>
      </c>
      <c r="AM7" s="1">
        <v>1</v>
      </c>
      <c r="AO7" s="1">
        <v>5</v>
      </c>
      <c r="AP7" s="21">
        <f t="shared" si="2"/>
        <v>11.559999999999995</v>
      </c>
      <c r="AQ7" s="21">
        <f t="shared" si="3"/>
        <v>15.239999999999998</v>
      </c>
      <c r="AT7" s="1">
        <v>5</v>
      </c>
      <c r="AU7" s="1">
        <f t="shared" si="14"/>
        <v>0</v>
      </c>
      <c r="AV7" s="22">
        <f t="shared" si="15"/>
        <v>0</v>
      </c>
      <c r="AW7" s="22">
        <f t="shared" si="16"/>
        <v>1150.4479999999999</v>
      </c>
      <c r="AX7" s="22">
        <f t="shared" si="17"/>
        <v>824.31064000000003</v>
      </c>
      <c r="AY7" s="22">
        <f t="shared" si="18"/>
        <v>1047.6986440000001</v>
      </c>
    </row>
    <row r="8" spans="1:51" x14ac:dyDescent="0.3">
      <c r="C8" s="24">
        <v>41</v>
      </c>
      <c r="D8" s="24">
        <v>17</v>
      </c>
      <c r="F8" s="1">
        <v>6</v>
      </c>
      <c r="G8" s="27">
        <v>22</v>
      </c>
      <c r="H8" s="27">
        <v>12</v>
      </c>
      <c r="I8" s="1">
        <f t="shared" si="4"/>
        <v>570</v>
      </c>
      <c r="J8" s="1">
        <f t="shared" si="5"/>
        <v>0</v>
      </c>
      <c r="K8" s="1">
        <f t="shared" si="6"/>
        <v>0</v>
      </c>
      <c r="L8" s="1">
        <f t="shared" si="7"/>
        <v>0</v>
      </c>
      <c r="M8" s="1">
        <f t="shared" si="8"/>
        <v>570</v>
      </c>
      <c r="O8" s="1">
        <v>6</v>
      </c>
      <c r="P8" s="25">
        <v>28</v>
      </c>
      <c r="Q8" s="25">
        <v>28</v>
      </c>
      <c r="S8" s="1">
        <v>6</v>
      </c>
      <c r="T8" s="30">
        <v>22</v>
      </c>
      <c r="U8" s="30">
        <v>12</v>
      </c>
      <c r="V8" s="1">
        <f t="shared" si="9"/>
        <v>570</v>
      </c>
      <c r="W8" s="1">
        <f t="shared" si="10"/>
        <v>0</v>
      </c>
      <c r="X8" s="1">
        <f t="shared" si="11"/>
        <v>0</v>
      </c>
      <c r="Y8" s="1">
        <f t="shared" si="12"/>
        <v>0</v>
      </c>
      <c r="Z8" s="1">
        <f t="shared" si="13"/>
        <v>570</v>
      </c>
      <c r="AA8" s="1">
        <f t="shared" si="0"/>
        <v>22</v>
      </c>
      <c r="AB8" s="1">
        <f t="shared" si="1"/>
        <v>12</v>
      </c>
      <c r="AD8" s="1">
        <v>6</v>
      </c>
      <c r="AE8" s="1">
        <f t="shared" si="19"/>
        <v>41</v>
      </c>
      <c r="AF8" s="1">
        <f t="shared" si="20"/>
        <v>17</v>
      </c>
      <c r="AH8" s="1">
        <v>0.28000000000000003</v>
      </c>
      <c r="AI8" s="1">
        <v>0.62</v>
      </c>
      <c r="AJ8" s="1">
        <v>0.25</v>
      </c>
      <c r="AK8" s="1">
        <v>0.08</v>
      </c>
      <c r="AL8" s="1">
        <v>0.74</v>
      </c>
      <c r="AM8" s="1">
        <v>0.78</v>
      </c>
      <c r="AO8" s="1">
        <v>6</v>
      </c>
      <c r="AP8" s="21">
        <f t="shared" si="2"/>
        <v>12.59</v>
      </c>
      <c r="AQ8" s="21">
        <f t="shared" si="3"/>
        <v>6.1400000000000006</v>
      </c>
      <c r="AT8" s="1">
        <v>6</v>
      </c>
      <c r="AU8" s="1">
        <f t="shared" si="14"/>
        <v>570</v>
      </c>
      <c r="AV8" s="22">
        <f t="shared" si="15"/>
        <v>881.65000000000009</v>
      </c>
      <c r="AW8" s="22">
        <f t="shared" si="16"/>
        <v>1208.2779999999998</v>
      </c>
      <c r="AX8" s="22">
        <f t="shared" si="17"/>
        <v>0</v>
      </c>
      <c r="AY8" s="22">
        <f t="shared" si="18"/>
        <v>1190.9165319999997</v>
      </c>
    </row>
    <row r="9" spans="1:51" x14ac:dyDescent="0.3">
      <c r="C9" s="24">
        <v>86</v>
      </c>
      <c r="D9" s="24">
        <v>33</v>
      </c>
      <c r="F9" s="1">
        <v>7</v>
      </c>
      <c r="G9" s="27">
        <v>41</v>
      </c>
      <c r="H9" s="27">
        <v>17</v>
      </c>
      <c r="I9" s="1">
        <f t="shared" si="4"/>
        <v>955</v>
      </c>
      <c r="J9" s="1">
        <f t="shared" si="5"/>
        <v>0</v>
      </c>
      <c r="K9" s="1">
        <f t="shared" si="6"/>
        <v>0</v>
      </c>
      <c r="L9" s="1">
        <f t="shared" si="7"/>
        <v>0</v>
      </c>
      <c r="M9" s="15">
        <f t="shared" si="8"/>
        <v>955</v>
      </c>
      <c r="O9" s="1">
        <v>7</v>
      </c>
      <c r="P9" s="25">
        <v>68</v>
      </c>
      <c r="Q9" s="25">
        <v>3</v>
      </c>
      <c r="S9" s="1">
        <v>7</v>
      </c>
      <c r="T9" s="30">
        <v>41</v>
      </c>
      <c r="U9" s="30">
        <v>17</v>
      </c>
      <c r="V9" s="1">
        <f t="shared" si="9"/>
        <v>955</v>
      </c>
      <c r="W9" s="1">
        <f t="shared" si="10"/>
        <v>0</v>
      </c>
      <c r="X9" s="1">
        <f t="shared" si="11"/>
        <v>0</v>
      </c>
      <c r="Y9" s="1">
        <f t="shared" si="12"/>
        <v>0</v>
      </c>
      <c r="Z9" s="15">
        <f t="shared" si="13"/>
        <v>955</v>
      </c>
      <c r="AA9" s="15">
        <f t="shared" si="0"/>
        <v>41</v>
      </c>
      <c r="AB9" s="15">
        <f t="shared" si="1"/>
        <v>17</v>
      </c>
      <c r="AD9" s="1">
        <v>7</v>
      </c>
      <c r="AE9" s="1">
        <f t="shared" si="19"/>
        <v>41</v>
      </c>
      <c r="AF9" s="1">
        <f t="shared" si="20"/>
        <v>17</v>
      </c>
      <c r="AH9" s="1">
        <v>0.54</v>
      </c>
      <c r="AI9" s="1">
        <v>0.31</v>
      </c>
      <c r="AJ9" s="1">
        <v>0.99</v>
      </c>
      <c r="AK9" s="1">
        <v>0.18</v>
      </c>
      <c r="AL9" s="1">
        <v>0.6</v>
      </c>
      <c r="AM9" s="1">
        <v>0.19</v>
      </c>
      <c r="AO9" s="1">
        <v>7</v>
      </c>
      <c r="AP9" s="21">
        <f t="shared" si="2"/>
        <v>36.72</v>
      </c>
      <c r="AQ9" s="21">
        <f t="shared" si="3"/>
        <v>0.54</v>
      </c>
      <c r="AT9" s="1">
        <v>7</v>
      </c>
      <c r="AU9" s="1">
        <f t="shared" si="14"/>
        <v>955</v>
      </c>
      <c r="AV9" s="22">
        <f t="shared" si="15"/>
        <v>0</v>
      </c>
      <c r="AW9" s="22">
        <f t="shared" si="16"/>
        <v>0</v>
      </c>
      <c r="AX9" s="22">
        <f t="shared" si="17"/>
        <v>1131.70562</v>
      </c>
      <c r="AY9" s="22">
        <f t="shared" si="18"/>
        <v>1151.4555607999998</v>
      </c>
    </row>
    <row r="10" spans="1:51" x14ac:dyDescent="0.3">
      <c r="C10" s="24">
        <v>45</v>
      </c>
      <c r="D10" s="24">
        <v>3</v>
      </c>
      <c r="F10" s="1">
        <v>8</v>
      </c>
      <c r="G10" s="27">
        <v>86</v>
      </c>
      <c r="H10" s="27">
        <v>33</v>
      </c>
      <c r="I10" s="1">
        <f t="shared" si="4"/>
        <v>1950</v>
      </c>
      <c r="J10" s="1">
        <f t="shared" si="5"/>
        <v>1</v>
      </c>
      <c r="K10" s="1">
        <f t="shared" si="6"/>
        <v>1</v>
      </c>
      <c r="L10" s="1">
        <f t="shared" si="7"/>
        <v>1</v>
      </c>
      <c r="M10" s="1">
        <f t="shared" si="8"/>
        <v>0</v>
      </c>
      <c r="O10" s="1">
        <v>8</v>
      </c>
      <c r="P10" s="25">
        <v>48</v>
      </c>
      <c r="Q10" s="25">
        <v>22</v>
      </c>
      <c r="S10" s="1">
        <v>8</v>
      </c>
      <c r="T10" s="30">
        <v>86</v>
      </c>
      <c r="U10" s="30">
        <v>33</v>
      </c>
      <c r="V10" s="1">
        <f t="shared" si="9"/>
        <v>1950</v>
      </c>
      <c r="W10" s="1">
        <f t="shared" si="10"/>
        <v>1</v>
      </c>
      <c r="X10" s="1">
        <f t="shared" si="11"/>
        <v>1</v>
      </c>
      <c r="Y10" s="1">
        <f t="shared" si="12"/>
        <v>1</v>
      </c>
      <c r="Z10" s="1">
        <f t="shared" si="13"/>
        <v>0</v>
      </c>
      <c r="AA10" s="1">
        <f t="shared" si="0"/>
        <v>86</v>
      </c>
      <c r="AB10" s="1">
        <f t="shared" si="1"/>
        <v>33</v>
      </c>
      <c r="AD10" s="1">
        <v>8</v>
      </c>
      <c r="AE10" s="1">
        <f t="shared" si="19"/>
        <v>41</v>
      </c>
      <c r="AF10" s="1">
        <f t="shared" si="20"/>
        <v>17</v>
      </c>
      <c r="AH10" s="1">
        <v>0.17</v>
      </c>
      <c r="AI10" s="1">
        <v>0.74</v>
      </c>
      <c r="AJ10" s="1">
        <v>0.72</v>
      </c>
      <c r="AK10" s="1">
        <v>0.18</v>
      </c>
      <c r="AL10" s="1">
        <v>0.02</v>
      </c>
      <c r="AM10" s="1">
        <v>0.86</v>
      </c>
      <c r="AO10" s="1">
        <v>8</v>
      </c>
      <c r="AP10" s="21">
        <f t="shared" si="2"/>
        <v>-24.24</v>
      </c>
      <c r="AQ10" s="21">
        <f t="shared" si="3"/>
        <v>-9.8000000000000007</v>
      </c>
      <c r="AT10" s="1">
        <v>8</v>
      </c>
      <c r="AU10" s="1">
        <f t="shared" si="14"/>
        <v>0</v>
      </c>
      <c r="AV10" s="22">
        <f t="shared" si="15"/>
        <v>0</v>
      </c>
      <c r="AW10" s="22">
        <f t="shared" si="16"/>
        <v>0</v>
      </c>
      <c r="AX10" s="22">
        <f t="shared" si="17"/>
        <v>0</v>
      </c>
      <c r="AY10" s="22">
        <f t="shared" si="18"/>
        <v>0</v>
      </c>
    </row>
    <row r="11" spans="1:51" x14ac:dyDescent="0.3">
      <c r="C11" s="24">
        <v>59</v>
      </c>
      <c r="D11" s="24">
        <v>2</v>
      </c>
      <c r="F11" s="1">
        <v>9</v>
      </c>
      <c r="G11" s="27">
        <v>45</v>
      </c>
      <c r="H11" s="27">
        <v>3</v>
      </c>
      <c r="I11" s="1">
        <f t="shared" si="4"/>
        <v>735</v>
      </c>
      <c r="J11" s="1">
        <f t="shared" si="5"/>
        <v>0</v>
      </c>
      <c r="K11" s="1">
        <f t="shared" si="6"/>
        <v>0</v>
      </c>
      <c r="L11" s="1">
        <f t="shared" si="7"/>
        <v>0</v>
      </c>
      <c r="M11" s="1">
        <f t="shared" si="8"/>
        <v>735</v>
      </c>
      <c r="O11" s="1">
        <v>9</v>
      </c>
      <c r="P11" s="25">
        <v>92</v>
      </c>
      <c r="Q11" s="25">
        <v>38</v>
      </c>
      <c r="S11" s="1">
        <v>9</v>
      </c>
      <c r="T11" s="30">
        <v>45</v>
      </c>
      <c r="U11" s="30">
        <v>3</v>
      </c>
      <c r="V11" s="1">
        <f t="shared" si="9"/>
        <v>735</v>
      </c>
      <c r="W11" s="1">
        <f t="shared" si="10"/>
        <v>0</v>
      </c>
      <c r="X11" s="1">
        <f t="shared" si="11"/>
        <v>0</v>
      </c>
      <c r="Y11" s="1">
        <f t="shared" si="12"/>
        <v>0</v>
      </c>
      <c r="Z11" s="1">
        <f t="shared" si="13"/>
        <v>735</v>
      </c>
      <c r="AA11" s="1">
        <f t="shared" si="0"/>
        <v>45</v>
      </c>
      <c r="AB11" s="1">
        <f t="shared" si="1"/>
        <v>3</v>
      </c>
      <c r="AD11" s="1">
        <v>9</v>
      </c>
      <c r="AE11" s="1">
        <f t="shared" si="19"/>
        <v>41</v>
      </c>
      <c r="AF11" s="1">
        <f t="shared" si="20"/>
        <v>17</v>
      </c>
      <c r="AH11" s="1">
        <v>0.79</v>
      </c>
      <c r="AI11" s="1">
        <v>0.48</v>
      </c>
      <c r="AJ11" s="1">
        <v>0.76</v>
      </c>
      <c r="AK11" s="1">
        <v>0.66</v>
      </c>
      <c r="AL11" s="1">
        <v>0.46</v>
      </c>
      <c r="AM11" s="1">
        <v>0.53</v>
      </c>
      <c r="AO11" s="1">
        <v>9</v>
      </c>
      <c r="AP11" s="21">
        <f t="shared" si="2"/>
        <v>69.64</v>
      </c>
      <c r="AQ11" s="21">
        <f t="shared" si="3"/>
        <v>32.5</v>
      </c>
      <c r="AT11" s="1">
        <v>9</v>
      </c>
      <c r="AU11" s="1">
        <f t="shared" si="14"/>
        <v>735</v>
      </c>
      <c r="AV11" s="22">
        <f t="shared" si="15"/>
        <v>0</v>
      </c>
      <c r="AW11" s="22">
        <f t="shared" si="16"/>
        <v>0</v>
      </c>
      <c r="AX11" s="22">
        <f t="shared" si="17"/>
        <v>274.87219999999996</v>
      </c>
      <c r="AY11" s="22">
        <f t="shared" si="18"/>
        <v>33.16706799999988</v>
      </c>
    </row>
    <row r="12" spans="1:51" x14ac:dyDescent="0.3">
      <c r="C12" s="24">
        <v>29</v>
      </c>
      <c r="D12" s="24">
        <v>14</v>
      </c>
      <c r="F12" s="1">
        <v>10</v>
      </c>
      <c r="G12" s="27">
        <v>59</v>
      </c>
      <c r="H12" s="27">
        <v>2</v>
      </c>
      <c r="I12" s="1">
        <f t="shared" si="4"/>
        <v>925</v>
      </c>
      <c r="J12" s="1">
        <f t="shared" si="5"/>
        <v>0</v>
      </c>
      <c r="K12" s="1">
        <f t="shared" si="6"/>
        <v>0</v>
      </c>
      <c r="L12" s="1">
        <f t="shared" si="7"/>
        <v>0</v>
      </c>
      <c r="M12" s="1">
        <f t="shared" si="8"/>
        <v>925</v>
      </c>
      <c r="O12" s="1">
        <v>10</v>
      </c>
      <c r="P12" s="25">
        <v>65</v>
      </c>
      <c r="Q12" s="25">
        <v>4</v>
      </c>
      <c r="S12" s="1">
        <v>10</v>
      </c>
      <c r="T12" s="30">
        <v>59</v>
      </c>
      <c r="U12" s="30">
        <v>2</v>
      </c>
      <c r="V12" s="1">
        <f t="shared" si="9"/>
        <v>925</v>
      </c>
      <c r="W12" s="1">
        <f t="shared" si="10"/>
        <v>0</v>
      </c>
      <c r="X12" s="1">
        <f t="shared" si="11"/>
        <v>0</v>
      </c>
      <c r="Y12" s="1">
        <f t="shared" si="12"/>
        <v>0</v>
      </c>
      <c r="Z12" s="1">
        <f t="shared" si="13"/>
        <v>925</v>
      </c>
      <c r="AA12" s="1">
        <f t="shared" si="0"/>
        <v>59</v>
      </c>
      <c r="AB12" s="1">
        <f t="shared" si="1"/>
        <v>2</v>
      </c>
      <c r="AD12" s="1">
        <v>10</v>
      </c>
      <c r="AE12" s="1">
        <f t="shared" si="19"/>
        <v>41</v>
      </c>
      <c r="AF12" s="1">
        <f t="shared" si="20"/>
        <v>17</v>
      </c>
      <c r="AH12" s="1">
        <v>0.02</v>
      </c>
      <c r="AI12" s="1">
        <v>0.83</v>
      </c>
      <c r="AJ12" s="1">
        <v>0.75</v>
      </c>
      <c r="AK12" s="1">
        <v>0.4</v>
      </c>
      <c r="AL12" s="1">
        <v>0</v>
      </c>
      <c r="AM12" s="1">
        <v>0.95</v>
      </c>
      <c r="AO12" s="1">
        <v>10</v>
      </c>
      <c r="AP12" s="21">
        <f t="shared" si="2"/>
        <v>-12.2</v>
      </c>
      <c r="AQ12" s="21">
        <f t="shared" si="3"/>
        <v>15.85</v>
      </c>
      <c r="AT12" s="1">
        <v>10</v>
      </c>
      <c r="AU12" s="1">
        <f t="shared" si="14"/>
        <v>925</v>
      </c>
      <c r="AV12" s="22">
        <f t="shared" si="15"/>
        <v>1059</v>
      </c>
      <c r="AW12" s="22">
        <f t="shared" si="16"/>
        <v>1053.32</v>
      </c>
      <c r="AX12" s="22">
        <f t="shared" si="17"/>
        <v>1097.8034600000001</v>
      </c>
      <c r="AY12" s="22">
        <f t="shared" si="18"/>
        <v>1151.662791</v>
      </c>
    </row>
    <row r="13" spans="1:51" x14ac:dyDescent="0.3">
      <c r="C13" s="25">
        <v>65</v>
      </c>
      <c r="D13" s="25">
        <v>34</v>
      </c>
      <c r="M13" s="15">
        <f>MAX(M3:M12)</f>
        <v>955</v>
      </c>
      <c r="Z13" s="15">
        <f>MAX(Z3:Z12)</f>
        <v>955</v>
      </c>
      <c r="AT13" s="1" t="s">
        <v>55</v>
      </c>
      <c r="AU13" s="1">
        <f>MAX(AU3:AU12)</f>
        <v>955</v>
      </c>
      <c r="AV13" s="1">
        <f t="shared" ref="AV13:AY13" si="21">MAX(AV3:AV12)</f>
        <v>1059</v>
      </c>
      <c r="AW13" s="1">
        <f t="shared" si="21"/>
        <v>1208.2779999999998</v>
      </c>
      <c r="AX13" s="1">
        <f t="shared" si="21"/>
        <v>1131.70562</v>
      </c>
      <c r="AY13" s="1">
        <f t="shared" si="21"/>
        <v>1190.9165319999997</v>
      </c>
    </row>
    <row r="14" spans="1:51" x14ac:dyDescent="0.3">
      <c r="C14" s="25">
        <v>71</v>
      </c>
      <c r="D14" s="25">
        <v>40</v>
      </c>
    </row>
    <row r="15" spans="1:51" x14ac:dyDescent="0.3">
      <c r="C15" s="25">
        <v>64</v>
      </c>
      <c r="D15" s="25">
        <v>33</v>
      </c>
      <c r="F15" s="11" t="s">
        <v>36</v>
      </c>
      <c r="G15" s="12"/>
      <c r="H15" s="12"/>
      <c r="P15" s="1" t="s">
        <v>48</v>
      </c>
      <c r="T15" s="1" t="s">
        <v>52</v>
      </c>
      <c r="AE15" s="1" t="s">
        <v>50</v>
      </c>
      <c r="AJ15" s="1" t="s">
        <v>49</v>
      </c>
      <c r="AP15" s="1" t="s">
        <v>51</v>
      </c>
    </row>
    <row r="16" spans="1:51" x14ac:dyDescent="0.3">
      <c r="C16" s="25">
        <v>8</v>
      </c>
      <c r="D16" s="25">
        <v>12</v>
      </c>
      <c r="G16" s="1" t="s">
        <v>4</v>
      </c>
      <c r="H16" s="1" t="s">
        <v>5</v>
      </c>
      <c r="I16" s="1" t="s">
        <v>28</v>
      </c>
      <c r="J16" s="1" t="s">
        <v>29</v>
      </c>
      <c r="K16" s="1" t="s">
        <v>30</v>
      </c>
      <c r="L16" s="1" t="s">
        <v>31</v>
      </c>
      <c r="M16" s="1" t="s">
        <v>33</v>
      </c>
      <c r="P16" s="1" t="s">
        <v>4</v>
      </c>
      <c r="Q16" s="1" t="s">
        <v>5</v>
      </c>
      <c r="T16" s="1" t="s">
        <v>4</v>
      </c>
      <c r="U16" s="1" t="s">
        <v>5</v>
      </c>
      <c r="V16" s="1" t="s">
        <v>28</v>
      </c>
      <c r="W16" s="1" t="s">
        <v>29</v>
      </c>
      <c r="X16" s="1" t="s">
        <v>30</v>
      </c>
      <c r="Y16" s="1" t="s">
        <v>31</v>
      </c>
      <c r="Z16" s="1" t="s">
        <v>33</v>
      </c>
      <c r="AA16" s="1" t="s">
        <v>4</v>
      </c>
      <c r="AB16" s="1" t="s">
        <v>5</v>
      </c>
      <c r="AE16" s="1" t="s">
        <v>4</v>
      </c>
      <c r="AF16" s="1" t="s">
        <v>5</v>
      </c>
      <c r="AH16" s="1">
        <v>1</v>
      </c>
      <c r="AI16" s="1">
        <v>2</v>
      </c>
      <c r="AJ16" s="1">
        <v>3</v>
      </c>
      <c r="AK16" s="1">
        <v>4</v>
      </c>
      <c r="AL16" s="1">
        <v>5</v>
      </c>
      <c r="AM16" s="1">
        <v>6</v>
      </c>
      <c r="AP16" s="1" t="s">
        <v>4</v>
      </c>
      <c r="AQ16" s="1" t="s">
        <v>5</v>
      </c>
    </row>
    <row r="17" spans="3:43" x14ac:dyDescent="0.3">
      <c r="C17" s="25">
        <v>68</v>
      </c>
      <c r="D17" s="25">
        <v>28</v>
      </c>
      <c r="F17" s="1">
        <v>1</v>
      </c>
      <c r="G17" s="27">
        <f>G3+AP3</f>
        <v>65.38</v>
      </c>
      <c r="H17" s="27">
        <f>H3+AQ3</f>
        <v>37.880000000000003</v>
      </c>
      <c r="I17" s="22">
        <f t="shared" ref="I17:I26" si="22">15*G17+20*H17</f>
        <v>1738.3</v>
      </c>
      <c r="J17" s="1">
        <f t="shared" ref="J17:J26" si="23">IF(G17+2*H17&gt;150,1,0)</f>
        <v>0</v>
      </c>
      <c r="K17" s="1">
        <f t="shared" ref="K17:K26" si="24">IF(2*G17+2*H17&gt;200,1,0)</f>
        <v>1</v>
      </c>
      <c r="L17" s="1">
        <f t="shared" ref="L17:L26" si="25">IF(G17+3*H17&gt;120,1,0)</f>
        <v>1</v>
      </c>
      <c r="M17" s="22">
        <f>IF(SUM(J17:L17)=0,I17,0)</f>
        <v>0</v>
      </c>
      <c r="O17" s="1">
        <v>1</v>
      </c>
      <c r="P17" s="25">
        <f>AP3</f>
        <v>48.38</v>
      </c>
      <c r="Q17" s="25">
        <f>AQ3</f>
        <v>27.880000000000003</v>
      </c>
      <c r="S17" s="1">
        <v>1</v>
      </c>
      <c r="T17" s="30">
        <f>IF($M17&gt;$Z3,G17,T3)</f>
        <v>17</v>
      </c>
      <c r="U17" s="30">
        <f>IF($M17&gt;$Z3,H17,U3)</f>
        <v>10</v>
      </c>
      <c r="V17" s="1">
        <f>15*T17+20*U17</f>
        <v>455</v>
      </c>
      <c r="W17" s="1">
        <f>IF(T17+2*U17&gt;150,1,0)</f>
        <v>0</v>
      </c>
      <c r="X17" s="1">
        <f>IF(2*T17+2*U17&gt;200,1,0)</f>
        <v>0</v>
      </c>
      <c r="Y17" s="1">
        <f>IF(T17+3*U17&gt;120,1,0)</f>
        <v>0</v>
      </c>
      <c r="Z17" s="1">
        <f>IF(SUM(W17:Y17)=0,V17,0)</f>
        <v>455</v>
      </c>
      <c r="AA17" s="1">
        <f t="shared" ref="AA17:AA26" si="26">T17</f>
        <v>17</v>
      </c>
      <c r="AB17" s="1">
        <f t="shared" ref="AB17:AB26" si="27">U17</f>
        <v>10</v>
      </c>
      <c r="AD17" s="1">
        <v>1</v>
      </c>
      <c r="AE17" s="1">
        <f>VLOOKUP($Z27,$Z17:$AB26,2,)</f>
        <v>46.8</v>
      </c>
      <c r="AF17" s="1">
        <f>VLOOKUP($Z27,$Z17:$AB26,3,)</f>
        <v>17.850000000000001</v>
      </c>
      <c r="AH17" s="1">
        <v>0.34</v>
      </c>
      <c r="AI17" s="1">
        <v>0.23</v>
      </c>
      <c r="AJ17" s="1">
        <v>0.73</v>
      </c>
      <c r="AK17" s="1">
        <v>0.97</v>
      </c>
      <c r="AL17" s="1">
        <v>0.56000000000000005</v>
      </c>
      <c r="AM17" s="1">
        <v>0.56999999999999995</v>
      </c>
      <c r="AO17" s="1">
        <v>1</v>
      </c>
      <c r="AP17" s="23">
        <f t="shared" ref="AP17:AP26" si="28">AH17*P17+AI17*(T17-G17)+AJ17*(AE17-G17)</f>
        <v>-8.2415999999999965</v>
      </c>
      <c r="AQ17" s="23">
        <f t="shared" ref="AQ17:AQ26" si="29">AK17*Q17+AL17*(U17-H17)+AM17*(AF17-H17)</f>
        <v>1.3699999999998269E-2</v>
      </c>
    </row>
    <row r="18" spans="3:43" x14ac:dyDescent="0.3">
      <c r="C18" s="25">
        <v>28</v>
      </c>
      <c r="D18" s="25">
        <v>28</v>
      </c>
      <c r="F18" s="1">
        <v>2</v>
      </c>
      <c r="G18" s="27">
        <f t="shared" ref="G18:H18" si="30">G4+AP4</f>
        <v>33.159999999999997</v>
      </c>
      <c r="H18" s="27">
        <f t="shared" si="30"/>
        <v>53.269999999999996</v>
      </c>
      <c r="I18" s="22">
        <f t="shared" si="22"/>
        <v>1562.7999999999997</v>
      </c>
      <c r="J18" s="1">
        <f t="shared" si="23"/>
        <v>0</v>
      </c>
      <c r="K18" s="1">
        <f t="shared" si="24"/>
        <v>0</v>
      </c>
      <c r="L18" s="1">
        <f t="shared" si="25"/>
        <v>1</v>
      </c>
      <c r="M18" s="22">
        <f t="shared" ref="M18:M26" si="31">IF(SUM(J18:L18)=0,I18,0)</f>
        <v>0</v>
      </c>
      <c r="O18" s="1">
        <v>2</v>
      </c>
      <c r="P18" s="25">
        <f t="shared" ref="P18:Q18" si="32">AP4</f>
        <v>33.159999999999997</v>
      </c>
      <c r="Q18" s="25">
        <f t="shared" si="32"/>
        <v>15.27</v>
      </c>
      <c r="S18" s="1">
        <v>2</v>
      </c>
      <c r="T18" s="30">
        <f t="shared" ref="T18:U18" si="33">IF($M18&gt;$Z4,G18,T4)</f>
        <v>0</v>
      </c>
      <c r="U18" s="30">
        <f t="shared" si="33"/>
        <v>38</v>
      </c>
      <c r="V18" s="1">
        <f t="shared" ref="V18:V26" si="34">15*T18+20*U18</f>
        <v>760</v>
      </c>
      <c r="W18" s="1">
        <f t="shared" ref="W18:W26" si="35">IF(T18+2*U18&gt;150,1,0)</f>
        <v>0</v>
      </c>
      <c r="X18" s="1">
        <f t="shared" ref="X18:X26" si="36">IF(2*T18+2*U18&gt;200,1,0)</f>
        <v>0</v>
      </c>
      <c r="Y18" s="1">
        <f t="shared" ref="Y18:Y26" si="37">IF(T18+3*U18&gt;120,1,0)</f>
        <v>0</v>
      </c>
      <c r="Z18" s="1">
        <f t="shared" ref="Z18:Z26" si="38">IF(SUM(W18:Y18)=0,V18,0)</f>
        <v>760</v>
      </c>
      <c r="AA18" s="1">
        <f t="shared" si="26"/>
        <v>0</v>
      </c>
      <c r="AB18" s="1">
        <f t="shared" si="27"/>
        <v>38</v>
      </c>
      <c r="AD18" s="1">
        <v>2</v>
      </c>
      <c r="AE18" s="1">
        <f>AE17</f>
        <v>46.8</v>
      </c>
      <c r="AF18" s="1">
        <f>AF17</f>
        <v>17.850000000000001</v>
      </c>
      <c r="AH18" s="1">
        <v>0.88</v>
      </c>
      <c r="AI18" s="1">
        <v>0.45</v>
      </c>
      <c r="AJ18" s="1">
        <v>0.91</v>
      </c>
      <c r="AK18" s="1">
        <v>0.03</v>
      </c>
      <c r="AL18" s="1">
        <v>0.71</v>
      </c>
      <c r="AM18" s="1">
        <v>0.18</v>
      </c>
      <c r="AO18" s="1">
        <v>2</v>
      </c>
      <c r="AP18" s="23">
        <f t="shared" si="28"/>
        <v>26.671199999999999</v>
      </c>
      <c r="AQ18" s="23">
        <f t="shared" si="29"/>
        <v>-16.759199999999993</v>
      </c>
    </row>
    <row r="19" spans="3:43" x14ac:dyDescent="0.3">
      <c r="C19" s="25">
        <v>68</v>
      </c>
      <c r="D19" s="25">
        <v>3</v>
      </c>
      <c r="F19" s="1">
        <v>3</v>
      </c>
      <c r="G19" s="27">
        <f t="shared" ref="G19:H19" si="39">G5+AP5</f>
        <v>115.32</v>
      </c>
      <c r="H19" s="27">
        <f t="shared" si="39"/>
        <v>50.7</v>
      </c>
      <c r="I19" s="22">
        <f t="shared" si="22"/>
        <v>2743.8</v>
      </c>
      <c r="J19" s="1">
        <f t="shared" si="23"/>
        <v>1</v>
      </c>
      <c r="K19" s="1">
        <f t="shared" si="24"/>
        <v>1</v>
      </c>
      <c r="L19" s="1">
        <f t="shared" si="25"/>
        <v>1</v>
      </c>
      <c r="M19" s="22">
        <f t="shared" si="31"/>
        <v>0</v>
      </c>
      <c r="O19" s="1">
        <v>3</v>
      </c>
      <c r="P19" s="25">
        <f t="shared" ref="P19:Q19" si="40">AP5</f>
        <v>23.32</v>
      </c>
      <c r="Q19" s="25">
        <f t="shared" si="40"/>
        <v>10.700000000000001</v>
      </c>
      <c r="S19" s="1">
        <v>3</v>
      </c>
      <c r="T19" s="30">
        <f t="shared" ref="T19:U19" si="41">IF($M19&gt;$Z5,G19,T5)</f>
        <v>92</v>
      </c>
      <c r="U19" s="30">
        <f t="shared" si="41"/>
        <v>40</v>
      </c>
      <c r="V19" s="1">
        <f t="shared" si="34"/>
        <v>2180</v>
      </c>
      <c r="W19" s="1">
        <f t="shared" si="35"/>
        <v>1</v>
      </c>
      <c r="X19" s="1">
        <f t="shared" si="36"/>
        <v>1</v>
      </c>
      <c r="Y19" s="1">
        <f t="shared" si="37"/>
        <v>1</v>
      </c>
      <c r="Z19" s="1">
        <f t="shared" si="38"/>
        <v>0</v>
      </c>
      <c r="AA19" s="1">
        <f t="shared" si="26"/>
        <v>92</v>
      </c>
      <c r="AB19" s="1">
        <f t="shared" si="27"/>
        <v>40</v>
      </c>
      <c r="AD19" s="1">
        <v>3</v>
      </c>
      <c r="AE19" s="1">
        <f t="shared" ref="AE19:AE26" si="42">AE18</f>
        <v>46.8</v>
      </c>
      <c r="AF19" s="1">
        <f t="shared" ref="AF19:AF26" si="43">AF18</f>
        <v>17.850000000000001</v>
      </c>
      <c r="AH19" s="1">
        <v>0.35</v>
      </c>
      <c r="AI19" s="1">
        <v>0.83</v>
      </c>
      <c r="AJ19" s="1">
        <v>0.26</v>
      </c>
      <c r="AK19" s="1">
        <v>0.9</v>
      </c>
      <c r="AL19" s="1">
        <v>0.46</v>
      </c>
      <c r="AM19" s="1">
        <v>0.7</v>
      </c>
      <c r="AO19" s="1">
        <v>3</v>
      </c>
      <c r="AP19" s="23">
        <f t="shared" si="28"/>
        <v>-29.008799999999994</v>
      </c>
      <c r="AQ19" s="23">
        <f t="shared" si="29"/>
        <v>-18.287000000000003</v>
      </c>
    </row>
    <row r="20" spans="3:43" x14ac:dyDescent="0.3">
      <c r="C20" s="25">
        <v>48</v>
      </c>
      <c r="D20" s="25">
        <v>22</v>
      </c>
      <c r="F20" s="1">
        <v>4</v>
      </c>
      <c r="G20" s="27">
        <f t="shared" ref="G20:H20" si="44">G6+AP6</f>
        <v>62.879999999999995</v>
      </c>
      <c r="H20" s="27">
        <f t="shared" si="44"/>
        <v>20.399999999999999</v>
      </c>
      <c r="I20" s="22">
        <f t="shared" si="22"/>
        <v>1351.1999999999998</v>
      </c>
      <c r="J20" s="1">
        <f t="shared" si="23"/>
        <v>0</v>
      </c>
      <c r="K20" s="1">
        <f t="shared" si="24"/>
        <v>0</v>
      </c>
      <c r="L20" s="1">
        <f t="shared" si="25"/>
        <v>1</v>
      </c>
      <c r="M20" s="22">
        <f t="shared" si="31"/>
        <v>0</v>
      </c>
      <c r="O20" s="1">
        <v>4</v>
      </c>
      <c r="P20" s="25">
        <f t="shared" ref="P20:Q20" si="45">AP6</f>
        <v>-30.12</v>
      </c>
      <c r="Q20" s="25">
        <f t="shared" si="45"/>
        <v>-10.6</v>
      </c>
      <c r="S20" s="1">
        <v>4</v>
      </c>
      <c r="T20" s="30">
        <f t="shared" ref="T20:U20" si="46">IF($M20&gt;$Z6,G20,T6)</f>
        <v>93</v>
      </c>
      <c r="U20" s="30">
        <f t="shared" si="46"/>
        <v>31</v>
      </c>
      <c r="V20" s="1">
        <f t="shared" si="34"/>
        <v>2015</v>
      </c>
      <c r="W20" s="1">
        <f t="shared" si="35"/>
        <v>1</v>
      </c>
      <c r="X20" s="1">
        <f t="shared" si="36"/>
        <v>1</v>
      </c>
      <c r="Y20" s="1">
        <f t="shared" si="37"/>
        <v>1</v>
      </c>
      <c r="Z20" s="1">
        <f t="shared" si="38"/>
        <v>0</v>
      </c>
      <c r="AA20" s="1">
        <f t="shared" si="26"/>
        <v>93</v>
      </c>
      <c r="AB20" s="1">
        <f t="shared" si="27"/>
        <v>31</v>
      </c>
      <c r="AD20" s="1">
        <v>4</v>
      </c>
      <c r="AE20" s="1">
        <f t="shared" si="42"/>
        <v>46.8</v>
      </c>
      <c r="AF20" s="1">
        <f t="shared" si="43"/>
        <v>17.850000000000001</v>
      </c>
      <c r="AH20" s="1">
        <v>0.9</v>
      </c>
      <c r="AI20" s="1">
        <v>0.16</v>
      </c>
      <c r="AJ20" s="1">
        <v>0.14000000000000001</v>
      </c>
      <c r="AK20" s="1">
        <v>0.04</v>
      </c>
      <c r="AL20" s="1">
        <v>0.15</v>
      </c>
      <c r="AM20" s="1">
        <v>0.37</v>
      </c>
      <c r="AO20" s="1">
        <v>4</v>
      </c>
      <c r="AP20" s="23">
        <f t="shared" si="28"/>
        <v>-24.54</v>
      </c>
      <c r="AQ20" s="23">
        <f t="shared" si="29"/>
        <v>0.22250000000000125</v>
      </c>
    </row>
    <row r="21" spans="3:43" x14ac:dyDescent="0.3">
      <c r="C21" s="25">
        <v>92</v>
      </c>
      <c r="D21" s="25">
        <v>38</v>
      </c>
      <c r="F21" s="1">
        <v>5</v>
      </c>
      <c r="G21" s="27">
        <f t="shared" ref="G21:H21" si="47">G7+AP7</f>
        <v>86.56</v>
      </c>
      <c r="H21" s="27">
        <f t="shared" si="47"/>
        <v>40.239999999999995</v>
      </c>
      <c r="I21" s="22">
        <f t="shared" si="22"/>
        <v>2103.1999999999998</v>
      </c>
      <c r="J21" s="1">
        <f t="shared" si="23"/>
        <v>1</v>
      </c>
      <c r="K21" s="1">
        <f t="shared" si="24"/>
        <v>1</v>
      </c>
      <c r="L21" s="1">
        <f t="shared" si="25"/>
        <v>1</v>
      </c>
      <c r="M21" s="22">
        <f t="shared" si="31"/>
        <v>0</v>
      </c>
      <c r="O21" s="1">
        <v>5</v>
      </c>
      <c r="P21" s="25">
        <f t="shared" ref="P21:Q21" si="48">AP7</f>
        <v>11.559999999999995</v>
      </c>
      <c r="Q21" s="25">
        <f t="shared" si="48"/>
        <v>15.239999999999998</v>
      </c>
      <c r="S21" s="1">
        <v>5</v>
      </c>
      <c r="T21" s="30">
        <f t="shared" ref="T21:U21" si="49">IF($M21&gt;$Z7,G21,T7)</f>
        <v>75</v>
      </c>
      <c r="U21" s="30">
        <f t="shared" si="49"/>
        <v>25</v>
      </c>
      <c r="V21" s="1">
        <f t="shared" si="34"/>
        <v>1625</v>
      </c>
      <c r="W21" s="1">
        <f t="shared" si="35"/>
        <v>0</v>
      </c>
      <c r="X21" s="1">
        <f t="shared" si="36"/>
        <v>0</v>
      </c>
      <c r="Y21" s="1">
        <f t="shared" si="37"/>
        <v>1</v>
      </c>
      <c r="Z21" s="1">
        <f t="shared" si="38"/>
        <v>0</v>
      </c>
      <c r="AA21" s="1">
        <f t="shared" si="26"/>
        <v>75</v>
      </c>
      <c r="AB21" s="1">
        <f t="shared" si="27"/>
        <v>25</v>
      </c>
      <c r="AD21" s="1">
        <v>5</v>
      </c>
      <c r="AE21" s="1">
        <f t="shared" si="42"/>
        <v>46.8</v>
      </c>
      <c r="AF21" s="1">
        <f t="shared" si="43"/>
        <v>17.850000000000001</v>
      </c>
      <c r="AH21" s="1">
        <v>0.91</v>
      </c>
      <c r="AI21" s="1">
        <v>0.26</v>
      </c>
      <c r="AJ21" s="1">
        <v>0.94</v>
      </c>
      <c r="AK21" s="1">
        <v>0.18</v>
      </c>
      <c r="AL21" s="1">
        <v>0.47</v>
      </c>
      <c r="AM21" s="1">
        <v>0.93</v>
      </c>
      <c r="AO21" s="1">
        <v>5</v>
      </c>
      <c r="AP21" s="23">
        <f t="shared" si="28"/>
        <v>-29.860400000000006</v>
      </c>
      <c r="AQ21" s="23">
        <f t="shared" si="29"/>
        <v>-25.242299999999993</v>
      </c>
    </row>
    <row r="22" spans="3:43" x14ac:dyDescent="0.3">
      <c r="C22" s="25">
        <v>65</v>
      </c>
      <c r="D22" s="25">
        <v>4</v>
      </c>
      <c r="F22" s="1">
        <v>6</v>
      </c>
      <c r="G22" s="27">
        <f t="shared" ref="G22:H22" si="50">G8+AP8</f>
        <v>34.590000000000003</v>
      </c>
      <c r="H22" s="27">
        <f t="shared" si="50"/>
        <v>18.14</v>
      </c>
      <c r="I22" s="22">
        <f t="shared" si="22"/>
        <v>881.65000000000009</v>
      </c>
      <c r="J22" s="1">
        <f t="shared" si="23"/>
        <v>0</v>
      </c>
      <c r="K22" s="1">
        <f t="shared" si="24"/>
        <v>0</v>
      </c>
      <c r="L22" s="1">
        <f t="shared" si="25"/>
        <v>0</v>
      </c>
      <c r="M22" s="22">
        <f t="shared" si="31"/>
        <v>881.65000000000009</v>
      </c>
      <c r="O22" s="1">
        <v>6</v>
      </c>
      <c r="P22" s="25">
        <f t="shared" ref="P22:Q22" si="51">AP8</f>
        <v>12.59</v>
      </c>
      <c r="Q22" s="25">
        <f t="shared" si="51"/>
        <v>6.1400000000000006</v>
      </c>
      <c r="S22" s="1">
        <v>6</v>
      </c>
      <c r="T22" s="30">
        <f t="shared" ref="T22:U22" si="52">IF($M22&gt;$Z8,G22,T8)</f>
        <v>34.590000000000003</v>
      </c>
      <c r="U22" s="30">
        <f t="shared" si="52"/>
        <v>18.14</v>
      </c>
      <c r="V22" s="1">
        <f t="shared" si="34"/>
        <v>881.65000000000009</v>
      </c>
      <c r="W22" s="1">
        <f t="shared" si="35"/>
        <v>0</v>
      </c>
      <c r="X22" s="1">
        <f t="shared" si="36"/>
        <v>0</v>
      </c>
      <c r="Y22" s="1">
        <f t="shared" si="37"/>
        <v>0</v>
      </c>
      <c r="Z22" s="1">
        <f t="shared" si="38"/>
        <v>881.65000000000009</v>
      </c>
      <c r="AA22" s="1">
        <f t="shared" si="26"/>
        <v>34.590000000000003</v>
      </c>
      <c r="AB22" s="1">
        <f t="shared" si="27"/>
        <v>18.14</v>
      </c>
      <c r="AD22" s="1">
        <v>6</v>
      </c>
      <c r="AE22" s="1">
        <f t="shared" si="42"/>
        <v>46.8</v>
      </c>
      <c r="AF22" s="1">
        <f t="shared" si="43"/>
        <v>17.850000000000001</v>
      </c>
      <c r="AH22" s="1">
        <v>0.68</v>
      </c>
      <c r="AI22" s="1">
        <v>0.92</v>
      </c>
      <c r="AJ22" s="1">
        <v>0.6</v>
      </c>
      <c r="AK22" s="1">
        <v>0.74</v>
      </c>
      <c r="AL22" s="1">
        <v>0.87</v>
      </c>
      <c r="AM22" s="1">
        <v>0.44</v>
      </c>
      <c r="AO22" s="1">
        <v>6</v>
      </c>
      <c r="AP22" s="23">
        <f t="shared" si="28"/>
        <v>15.887199999999996</v>
      </c>
      <c r="AQ22" s="23">
        <f t="shared" si="29"/>
        <v>4.4160000000000013</v>
      </c>
    </row>
    <row r="23" spans="3:43" x14ac:dyDescent="0.3">
      <c r="F23" s="1">
        <v>7</v>
      </c>
      <c r="G23" s="27">
        <f t="shared" ref="G23:H23" si="53">G9+AP9</f>
        <v>77.72</v>
      </c>
      <c r="H23" s="27">
        <f t="shared" si="53"/>
        <v>17.54</v>
      </c>
      <c r="I23" s="22">
        <f t="shared" si="22"/>
        <v>1516.6</v>
      </c>
      <c r="J23" s="1">
        <f t="shared" si="23"/>
        <v>0</v>
      </c>
      <c r="K23" s="1">
        <f t="shared" si="24"/>
        <v>0</v>
      </c>
      <c r="L23" s="1">
        <f t="shared" si="25"/>
        <v>1</v>
      </c>
      <c r="M23" s="22">
        <f t="shared" si="31"/>
        <v>0</v>
      </c>
      <c r="O23" s="1">
        <v>7</v>
      </c>
      <c r="P23" s="25">
        <f t="shared" ref="P23:Q23" si="54">AP9</f>
        <v>36.72</v>
      </c>
      <c r="Q23" s="25">
        <f t="shared" si="54"/>
        <v>0.54</v>
      </c>
      <c r="S23" s="1">
        <v>7</v>
      </c>
      <c r="T23" s="30">
        <f t="shared" ref="T23:U23" si="55">IF($M23&gt;$Z9,G23,T9)</f>
        <v>41</v>
      </c>
      <c r="U23" s="30">
        <f t="shared" si="55"/>
        <v>17</v>
      </c>
      <c r="V23" s="1">
        <f t="shared" si="34"/>
        <v>955</v>
      </c>
      <c r="W23" s="1">
        <f t="shared" si="35"/>
        <v>0</v>
      </c>
      <c r="X23" s="1">
        <f t="shared" si="36"/>
        <v>0</v>
      </c>
      <c r="Y23" s="1">
        <f t="shared" si="37"/>
        <v>0</v>
      </c>
      <c r="Z23" s="1">
        <f t="shared" si="38"/>
        <v>955</v>
      </c>
      <c r="AA23" s="1">
        <f t="shared" si="26"/>
        <v>41</v>
      </c>
      <c r="AB23" s="1">
        <f t="shared" si="27"/>
        <v>17</v>
      </c>
      <c r="AD23" s="1">
        <v>7</v>
      </c>
      <c r="AE23" s="1">
        <f t="shared" si="42"/>
        <v>46.8</v>
      </c>
      <c r="AF23" s="1">
        <f t="shared" si="43"/>
        <v>17.850000000000001</v>
      </c>
      <c r="AH23" s="1">
        <v>0.39</v>
      </c>
      <c r="AI23" s="1">
        <v>0.28000000000000003</v>
      </c>
      <c r="AJ23" s="1">
        <v>0.43</v>
      </c>
      <c r="AK23" s="1">
        <v>0.31</v>
      </c>
      <c r="AL23" s="1">
        <v>0.45</v>
      </c>
      <c r="AM23" s="1">
        <v>0.62</v>
      </c>
      <c r="AO23" s="1">
        <v>7</v>
      </c>
      <c r="AP23" s="23">
        <f t="shared" si="28"/>
        <v>-9.2564000000000011</v>
      </c>
      <c r="AQ23" s="23">
        <f t="shared" si="29"/>
        <v>0.11660000000000179</v>
      </c>
    </row>
    <row r="24" spans="3:43" x14ac:dyDescent="0.3">
      <c r="C24" s="21"/>
      <c r="D24" s="21"/>
      <c r="F24" s="1">
        <v>8</v>
      </c>
      <c r="G24" s="27">
        <f t="shared" ref="G24:H24" si="56">G10+AP10</f>
        <v>61.760000000000005</v>
      </c>
      <c r="H24" s="27">
        <f t="shared" si="56"/>
        <v>23.2</v>
      </c>
      <c r="I24" s="22">
        <f t="shared" si="22"/>
        <v>1390.4</v>
      </c>
      <c r="J24" s="1">
        <f t="shared" si="23"/>
        <v>0</v>
      </c>
      <c r="K24" s="1">
        <f t="shared" si="24"/>
        <v>0</v>
      </c>
      <c r="L24" s="1">
        <f t="shared" si="25"/>
        <v>1</v>
      </c>
      <c r="M24" s="22">
        <f t="shared" si="31"/>
        <v>0</v>
      </c>
      <c r="O24" s="1">
        <v>8</v>
      </c>
      <c r="P24" s="25">
        <f t="shared" ref="P24:Q24" si="57">AP10</f>
        <v>-24.24</v>
      </c>
      <c r="Q24" s="25">
        <f t="shared" si="57"/>
        <v>-9.8000000000000007</v>
      </c>
      <c r="S24" s="1">
        <v>8</v>
      </c>
      <c r="T24" s="30">
        <f t="shared" ref="T24:U24" si="58">IF($M24&gt;$Z10,G24,T10)</f>
        <v>86</v>
      </c>
      <c r="U24" s="30">
        <f t="shared" si="58"/>
        <v>33</v>
      </c>
      <c r="V24" s="1">
        <f t="shared" si="34"/>
        <v>1950</v>
      </c>
      <c r="W24" s="1">
        <f t="shared" si="35"/>
        <v>1</v>
      </c>
      <c r="X24" s="1">
        <f t="shared" si="36"/>
        <v>1</v>
      </c>
      <c r="Y24" s="1">
        <f t="shared" si="37"/>
        <v>1</v>
      </c>
      <c r="Z24" s="1">
        <f t="shared" si="38"/>
        <v>0</v>
      </c>
      <c r="AA24" s="1">
        <f t="shared" si="26"/>
        <v>86</v>
      </c>
      <c r="AB24" s="1">
        <f t="shared" si="27"/>
        <v>33</v>
      </c>
      <c r="AD24" s="1">
        <v>8</v>
      </c>
      <c r="AE24" s="1">
        <f t="shared" si="42"/>
        <v>46.8</v>
      </c>
      <c r="AF24" s="1">
        <f t="shared" si="43"/>
        <v>17.850000000000001</v>
      </c>
      <c r="AH24" s="1">
        <v>0.28000000000000003</v>
      </c>
      <c r="AI24" s="1">
        <v>0.03</v>
      </c>
      <c r="AJ24" s="1">
        <v>0.51</v>
      </c>
      <c r="AK24" s="1">
        <v>0.66</v>
      </c>
      <c r="AL24" s="1">
        <v>0.89</v>
      </c>
      <c r="AM24" s="1">
        <v>0.1</v>
      </c>
      <c r="AO24" s="1">
        <v>8</v>
      </c>
      <c r="AP24" s="23">
        <f t="shared" si="28"/>
        <v>-13.689600000000006</v>
      </c>
      <c r="AQ24" s="23">
        <f t="shared" si="29"/>
        <v>1.7190000000000007</v>
      </c>
    </row>
    <row r="25" spans="3:43" x14ac:dyDescent="0.3">
      <c r="C25" s="21"/>
      <c r="D25" s="21"/>
      <c r="F25" s="1">
        <v>9</v>
      </c>
      <c r="G25" s="27">
        <f>G11+AP11</f>
        <v>114.64</v>
      </c>
      <c r="H25" s="27">
        <f>H11+AQ11</f>
        <v>35.5</v>
      </c>
      <c r="I25" s="22">
        <f t="shared" si="22"/>
        <v>2429.6</v>
      </c>
      <c r="J25" s="1">
        <f t="shared" si="23"/>
        <v>1</v>
      </c>
      <c r="K25" s="1">
        <f t="shared" si="24"/>
        <v>1</v>
      </c>
      <c r="L25" s="1">
        <f t="shared" si="25"/>
        <v>1</v>
      </c>
      <c r="M25" s="22">
        <f t="shared" si="31"/>
        <v>0</v>
      </c>
      <c r="O25" s="1">
        <v>9</v>
      </c>
      <c r="P25" s="25">
        <f t="shared" ref="P25:Q25" si="59">AP11</f>
        <v>69.64</v>
      </c>
      <c r="Q25" s="25">
        <f t="shared" si="59"/>
        <v>32.5</v>
      </c>
      <c r="S25" s="1">
        <v>9</v>
      </c>
      <c r="T25" s="30">
        <f t="shared" ref="T25:U25" si="60">IF($M25&gt;$Z11,G25,T11)</f>
        <v>45</v>
      </c>
      <c r="U25" s="30">
        <f t="shared" si="60"/>
        <v>3</v>
      </c>
      <c r="V25" s="1">
        <f t="shared" si="34"/>
        <v>735</v>
      </c>
      <c r="W25" s="1">
        <f t="shared" si="35"/>
        <v>0</v>
      </c>
      <c r="X25" s="1">
        <f t="shared" si="36"/>
        <v>0</v>
      </c>
      <c r="Y25" s="1">
        <f t="shared" si="37"/>
        <v>0</v>
      </c>
      <c r="Z25" s="1">
        <f t="shared" si="38"/>
        <v>735</v>
      </c>
      <c r="AA25" s="1">
        <f t="shared" si="26"/>
        <v>45</v>
      </c>
      <c r="AB25" s="1">
        <f t="shared" si="27"/>
        <v>3</v>
      </c>
      <c r="AD25" s="1">
        <v>9</v>
      </c>
      <c r="AE25" s="1">
        <f t="shared" si="42"/>
        <v>46.8</v>
      </c>
      <c r="AF25" s="1">
        <f t="shared" si="43"/>
        <v>17.850000000000001</v>
      </c>
      <c r="AH25" s="1">
        <v>0.01</v>
      </c>
      <c r="AI25" s="1">
        <v>0.98</v>
      </c>
      <c r="AJ25" s="1">
        <v>0.35</v>
      </c>
      <c r="AK25" s="1">
        <v>0.87</v>
      </c>
      <c r="AL25" s="1">
        <v>0.33</v>
      </c>
      <c r="AM25" s="1">
        <v>7.0000000000000007E-2</v>
      </c>
      <c r="AO25" s="1">
        <v>9</v>
      </c>
      <c r="AP25" s="23">
        <f t="shared" si="28"/>
        <v>-91.294799999999995</v>
      </c>
      <c r="AQ25" s="23">
        <f t="shared" si="29"/>
        <v>16.314499999999995</v>
      </c>
    </row>
    <row r="26" spans="3:43" x14ac:dyDescent="0.3">
      <c r="F26" s="1">
        <v>10</v>
      </c>
      <c r="G26" s="27">
        <f t="shared" ref="G26:H26" si="61">G12+AP12</f>
        <v>46.8</v>
      </c>
      <c r="H26" s="27">
        <f t="shared" si="61"/>
        <v>17.850000000000001</v>
      </c>
      <c r="I26" s="22">
        <f t="shared" si="22"/>
        <v>1059</v>
      </c>
      <c r="J26" s="1">
        <f t="shared" si="23"/>
        <v>0</v>
      </c>
      <c r="K26" s="1">
        <f t="shared" si="24"/>
        <v>0</v>
      </c>
      <c r="L26" s="1">
        <f t="shared" si="25"/>
        <v>0</v>
      </c>
      <c r="M26" s="22">
        <f t="shared" si="31"/>
        <v>1059</v>
      </c>
      <c r="O26" s="1">
        <v>10</v>
      </c>
      <c r="P26" s="25">
        <f t="shared" ref="P26:Q26" si="62">AP12</f>
        <v>-12.2</v>
      </c>
      <c r="Q26" s="25">
        <f t="shared" si="62"/>
        <v>15.85</v>
      </c>
      <c r="S26" s="1">
        <v>10</v>
      </c>
      <c r="T26" s="30">
        <f t="shared" ref="T26:U26" si="63">IF($M26&gt;$Z12,G26,T12)</f>
        <v>46.8</v>
      </c>
      <c r="U26" s="30">
        <f t="shared" si="63"/>
        <v>17.850000000000001</v>
      </c>
      <c r="V26" s="1">
        <f t="shared" si="34"/>
        <v>1059</v>
      </c>
      <c r="W26" s="1">
        <f t="shared" si="35"/>
        <v>0</v>
      </c>
      <c r="X26" s="1">
        <f t="shared" si="36"/>
        <v>0</v>
      </c>
      <c r="Y26" s="1">
        <f t="shared" si="37"/>
        <v>0</v>
      </c>
      <c r="Z26" s="15">
        <f t="shared" si="38"/>
        <v>1059</v>
      </c>
      <c r="AA26" s="15">
        <f t="shared" si="26"/>
        <v>46.8</v>
      </c>
      <c r="AB26" s="15">
        <f t="shared" si="27"/>
        <v>17.850000000000001</v>
      </c>
      <c r="AD26" s="1">
        <v>10</v>
      </c>
      <c r="AE26" s="1">
        <f t="shared" si="42"/>
        <v>46.8</v>
      </c>
      <c r="AF26" s="1">
        <f t="shared" si="43"/>
        <v>17.850000000000001</v>
      </c>
      <c r="AH26" s="1">
        <v>0.62</v>
      </c>
      <c r="AI26" s="1">
        <v>0.69</v>
      </c>
      <c r="AJ26" s="1">
        <v>0.21</v>
      </c>
      <c r="AK26" s="1">
        <v>0.34</v>
      </c>
      <c r="AL26" s="1">
        <v>0.44</v>
      </c>
      <c r="AM26" s="1">
        <v>0.6</v>
      </c>
      <c r="AO26" s="1">
        <v>10</v>
      </c>
      <c r="AP26" s="23">
        <f t="shared" si="28"/>
        <v>-7.5639999999999992</v>
      </c>
      <c r="AQ26" s="23">
        <f t="shared" si="29"/>
        <v>5.3890000000000002</v>
      </c>
    </row>
    <row r="27" spans="3:43" x14ac:dyDescent="0.3">
      <c r="M27" s="15">
        <f>MAX(M17:M26)</f>
        <v>1059</v>
      </c>
      <c r="Z27" s="15">
        <f>MAX(Z17:Z26)</f>
        <v>1059</v>
      </c>
    </row>
    <row r="29" spans="3:43" x14ac:dyDescent="0.3">
      <c r="F29" s="11" t="s">
        <v>44</v>
      </c>
      <c r="G29" s="12"/>
      <c r="H29" s="12"/>
      <c r="P29" s="1" t="s">
        <v>48</v>
      </c>
      <c r="T29" s="1" t="s">
        <v>52</v>
      </c>
      <c r="AE29" s="1" t="s">
        <v>50</v>
      </c>
      <c r="AJ29" s="1" t="s">
        <v>49</v>
      </c>
      <c r="AP29" s="1" t="s">
        <v>51</v>
      </c>
    </row>
    <row r="30" spans="3:43" x14ac:dyDescent="0.3">
      <c r="G30" s="1" t="s">
        <v>4</v>
      </c>
      <c r="H30" s="1" t="s">
        <v>5</v>
      </c>
      <c r="I30" s="1" t="s">
        <v>28</v>
      </c>
      <c r="J30" s="1" t="s">
        <v>29</v>
      </c>
      <c r="K30" s="1" t="s">
        <v>30</v>
      </c>
      <c r="L30" s="1" t="s">
        <v>31</v>
      </c>
      <c r="M30" s="1" t="s">
        <v>33</v>
      </c>
      <c r="P30" s="1" t="s">
        <v>4</v>
      </c>
      <c r="Q30" s="1" t="s">
        <v>5</v>
      </c>
      <c r="T30" s="1" t="s">
        <v>4</v>
      </c>
      <c r="U30" s="1" t="s">
        <v>5</v>
      </c>
      <c r="V30" s="1" t="s">
        <v>28</v>
      </c>
      <c r="W30" s="1" t="s">
        <v>29</v>
      </c>
      <c r="X30" s="1" t="s">
        <v>30</v>
      </c>
      <c r="Y30" s="1" t="s">
        <v>31</v>
      </c>
      <c r="Z30" s="1" t="s">
        <v>33</v>
      </c>
      <c r="AA30" s="1" t="s">
        <v>4</v>
      </c>
      <c r="AB30" s="1" t="s">
        <v>5</v>
      </c>
      <c r="AE30" s="1" t="s">
        <v>4</v>
      </c>
      <c r="AF30" s="1" t="s">
        <v>5</v>
      </c>
      <c r="AH30" s="1">
        <v>1</v>
      </c>
      <c r="AI30" s="1">
        <v>2</v>
      </c>
      <c r="AJ30" s="1">
        <v>3</v>
      </c>
      <c r="AK30" s="1">
        <v>4</v>
      </c>
      <c r="AL30" s="1">
        <v>5</v>
      </c>
      <c r="AM30" s="1">
        <v>6</v>
      </c>
      <c r="AP30" s="1" t="s">
        <v>4</v>
      </c>
      <c r="AQ30" s="1" t="s">
        <v>5</v>
      </c>
    </row>
    <row r="31" spans="3:43" x14ac:dyDescent="0.3">
      <c r="F31" s="1">
        <v>1</v>
      </c>
      <c r="G31" s="27">
        <f>G17+AP17</f>
        <v>57.138399999999997</v>
      </c>
      <c r="H31" s="27">
        <f>H17+AQ17</f>
        <v>37.893700000000003</v>
      </c>
      <c r="I31" s="22">
        <f t="shared" ref="I31:I40" si="64">15*G31+20*H31</f>
        <v>1614.9499999999998</v>
      </c>
      <c r="J31" s="1">
        <f t="shared" ref="J31:J40" si="65">IF(G31+2*H31&gt;150,1,0)</f>
        <v>0</v>
      </c>
      <c r="K31" s="1">
        <f t="shared" ref="K31:K40" si="66">IF(2*G31+2*H31&gt;200,1,0)</f>
        <v>0</v>
      </c>
      <c r="L31" s="1">
        <f t="shared" ref="L31:L40" si="67">IF(G31+3*H31&gt;120,1,0)</f>
        <v>1</v>
      </c>
      <c r="M31" s="22">
        <f>IF(SUM(J31:L31)=0,I31,0)</f>
        <v>0</v>
      </c>
      <c r="O31" s="1">
        <v>1</v>
      </c>
      <c r="P31" s="25">
        <f>AP17</f>
        <v>-8.2415999999999965</v>
      </c>
      <c r="Q31" s="25">
        <f>AQ17</f>
        <v>1.3699999999998269E-2</v>
      </c>
      <c r="S31" s="1">
        <v>1</v>
      </c>
      <c r="T31" s="30">
        <f>IF($M31&gt;$Z17,G31,T17)</f>
        <v>17</v>
      </c>
      <c r="U31" s="30">
        <f>IF($M31&gt;$Z17,H31,U17)</f>
        <v>10</v>
      </c>
      <c r="V31" s="1">
        <f>15*T31+20*U31</f>
        <v>455</v>
      </c>
      <c r="W31" s="1">
        <f>IF(T31+2*U31&gt;150,1,0)</f>
        <v>0</v>
      </c>
      <c r="X31" s="1">
        <f>IF(2*T31+2*U31&gt;200,1,0)</f>
        <v>0</v>
      </c>
      <c r="Y31" s="1">
        <f>IF(T31+3*U31&gt;120,1,0)</f>
        <v>0</v>
      </c>
      <c r="Z31" s="1">
        <f>IF(SUM(W31:Y31)=0,V31,0)</f>
        <v>455</v>
      </c>
      <c r="AA31" s="1">
        <f t="shared" ref="AA31:AA40" si="68">T31</f>
        <v>17</v>
      </c>
      <c r="AB31" s="1">
        <f t="shared" ref="AB31:AB40" si="69">U31</f>
        <v>10</v>
      </c>
      <c r="AD31" s="1">
        <v>1</v>
      </c>
      <c r="AE31" s="1">
        <f>VLOOKUP($Z41,$Z31:$AB40,2,)</f>
        <v>50.477199999999996</v>
      </c>
      <c r="AF31" s="1">
        <f>VLOOKUP($Z41,$Z31:$AB40,3,)</f>
        <v>22.556000000000001</v>
      </c>
      <c r="AH31" s="1">
        <v>0.85</v>
      </c>
      <c r="AI31" s="1">
        <v>0.96</v>
      </c>
      <c r="AJ31" s="1">
        <v>0.92</v>
      </c>
      <c r="AK31" s="1">
        <v>0.26</v>
      </c>
      <c r="AL31" s="1">
        <v>0.02</v>
      </c>
      <c r="AM31" s="1">
        <v>0.39</v>
      </c>
      <c r="AO31" s="1">
        <v>1</v>
      </c>
      <c r="AP31" s="23">
        <f t="shared" ref="AP31:AP40" si="70">AH31*P31+AI31*(T31-G31)+AJ31*(AE31-G31)</f>
        <v>-51.666527999999992</v>
      </c>
      <c r="AQ31" s="23">
        <f t="shared" ref="AQ31:AQ40" si="71">AK31*Q31+AL31*(U31-H31)+AM31*(AF31-H31)</f>
        <v>-6.5360150000000008</v>
      </c>
    </row>
    <row r="32" spans="3:43" x14ac:dyDescent="0.3">
      <c r="F32" s="1">
        <v>2</v>
      </c>
      <c r="G32" s="27">
        <f t="shared" ref="G32:G38" si="72">G18+AP18</f>
        <v>59.831199999999995</v>
      </c>
      <c r="H32" s="27">
        <f t="shared" ref="H32:H38" si="73">H18+AQ18</f>
        <v>36.510800000000003</v>
      </c>
      <c r="I32" s="22">
        <f t="shared" si="64"/>
        <v>1627.6840000000002</v>
      </c>
      <c r="J32" s="1">
        <f t="shared" si="65"/>
        <v>0</v>
      </c>
      <c r="K32" s="1">
        <f t="shared" si="66"/>
        <v>0</v>
      </c>
      <c r="L32" s="1">
        <f t="shared" si="67"/>
        <v>1</v>
      </c>
      <c r="M32" s="22">
        <f t="shared" ref="M32:M40" si="74">IF(SUM(J32:L32)=0,I32,0)</f>
        <v>0</v>
      </c>
      <c r="O32" s="1">
        <v>2</v>
      </c>
      <c r="P32" s="25">
        <f t="shared" ref="P32:P40" si="75">AP18</f>
        <v>26.671199999999999</v>
      </c>
      <c r="Q32" s="25">
        <f t="shared" ref="Q32:Q40" si="76">AQ18</f>
        <v>-16.759199999999993</v>
      </c>
      <c r="S32" s="1">
        <v>2</v>
      </c>
      <c r="T32" s="30">
        <f t="shared" ref="T32:T40" si="77">IF($M32&gt;$Z18,G32,T18)</f>
        <v>0</v>
      </c>
      <c r="U32" s="30">
        <f t="shared" ref="U32:U40" si="78">IF($M32&gt;$Z18,H32,U18)</f>
        <v>38</v>
      </c>
      <c r="V32" s="1">
        <f t="shared" ref="V32:V40" si="79">15*T32+20*U32</f>
        <v>760</v>
      </c>
      <c r="W32" s="1">
        <f t="shared" ref="W32:W40" si="80">IF(T32+2*U32&gt;150,1,0)</f>
        <v>0</v>
      </c>
      <c r="X32" s="1">
        <f t="shared" ref="X32:X40" si="81">IF(2*T32+2*U32&gt;200,1,0)</f>
        <v>0</v>
      </c>
      <c r="Y32" s="1">
        <f t="shared" ref="Y32:Y40" si="82">IF(T32+3*U32&gt;120,1,0)</f>
        <v>0</v>
      </c>
      <c r="Z32" s="1">
        <f t="shared" ref="Z32:Z40" si="83">IF(SUM(W32:Y32)=0,V32,0)</f>
        <v>760</v>
      </c>
      <c r="AA32" s="1">
        <f t="shared" si="68"/>
        <v>0</v>
      </c>
      <c r="AB32" s="1">
        <f t="shared" si="69"/>
        <v>38</v>
      </c>
      <c r="AD32" s="1">
        <v>2</v>
      </c>
      <c r="AE32" s="1">
        <f>AE31</f>
        <v>50.477199999999996</v>
      </c>
      <c r="AF32" s="1">
        <f>AF31</f>
        <v>22.556000000000001</v>
      </c>
      <c r="AH32" s="1">
        <v>0.76</v>
      </c>
      <c r="AI32" s="1">
        <v>0.81</v>
      </c>
      <c r="AJ32" s="1">
        <v>0.67</v>
      </c>
      <c r="AK32" s="1">
        <v>0.85</v>
      </c>
      <c r="AL32" s="1">
        <v>0.83</v>
      </c>
      <c r="AM32" s="1">
        <v>0.01</v>
      </c>
      <c r="AO32" s="1">
        <v>2</v>
      </c>
      <c r="AP32" s="23">
        <f t="shared" si="70"/>
        <v>-34.460339999999995</v>
      </c>
      <c r="AQ32" s="23">
        <f t="shared" si="71"/>
        <v>-13.148831999999997</v>
      </c>
    </row>
    <row r="33" spans="6:43" x14ac:dyDescent="0.3">
      <c r="F33" s="1">
        <v>3</v>
      </c>
      <c r="G33" s="27">
        <f t="shared" si="72"/>
        <v>86.311199999999999</v>
      </c>
      <c r="H33" s="27">
        <f t="shared" si="73"/>
        <v>32.412999999999997</v>
      </c>
      <c r="I33" s="22">
        <f t="shared" si="64"/>
        <v>1942.9279999999999</v>
      </c>
      <c r="J33" s="1">
        <f t="shared" si="65"/>
        <v>1</v>
      </c>
      <c r="K33" s="1">
        <f t="shared" si="66"/>
        <v>1</v>
      </c>
      <c r="L33" s="1">
        <f t="shared" si="67"/>
        <v>1</v>
      </c>
      <c r="M33" s="22">
        <f t="shared" si="74"/>
        <v>0</v>
      </c>
      <c r="O33" s="1">
        <v>3</v>
      </c>
      <c r="P33" s="25">
        <f t="shared" si="75"/>
        <v>-29.008799999999994</v>
      </c>
      <c r="Q33" s="25">
        <f t="shared" si="76"/>
        <v>-18.287000000000003</v>
      </c>
      <c r="S33" s="1">
        <v>3</v>
      </c>
      <c r="T33" s="30">
        <f t="shared" si="77"/>
        <v>92</v>
      </c>
      <c r="U33" s="30">
        <f t="shared" si="78"/>
        <v>40</v>
      </c>
      <c r="V33" s="1">
        <f t="shared" si="79"/>
        <v>2180</v>
      </c>
      <c r="W33" s="1">
        <f t="shared" si="80"/>
        <v>1</v>
      </c>
      <c r="X33" s="1">
        <f t="shared" si="81"/>
        <v>1</v>
      </c>
      <c r="Y33" s="1">
        <f t="shared" si="82"/>
        <v>1</v>
      </c>
      <c r="Z33" s="1">
        <f t="shared" si="83"/>
        <v>0</v>
      </c>
      <c r="AA33" s="1">
        <f t="shared" si="68"/>
        <v>92</v>
      </c>
      <c r="AB33" s="1">
        <f t="shared" si="69"/>
        <v>40</v>
      </c>
      <c r="AD33" s="1">
        <v>3</v>
      </c>
      <c r="AE33" s="1">
        <f t="shared" ref="AE33:AE40" si="84">AE32</f>
        <v>50.477199999999996</v>
      </c>
      <c r="AF33" s="1">
        <f t="shared" ref="AF33:AF40" si="85">AF32</f>
        <v>22.556000000000001</v>
      </c>
      <c r="AH33" s="1">
        <v>0.85</v>
      </c>
      <c r="AI33" s="1">
        <v>0.61</v>
      </c>
      <c r="AJ33" s="1">
        <v>0.13</v>
      </c>
      <c r="AK33" s="1">
        <v>0.34</v>
      </c>
      <c r="AL33" s="1">
        <v>0.77</v>
      </c>
      <c r="AM33" s="1">
        <v>0.21</v>
      </c>
      <c r="AO33" s="1">
        <v>3</v>
      </c>
      <c r="AP33" s="23">
        <f t="shared" si="70"/>
        <v>-25.845731999999991</v>
      </c>
      <c r="AQ33" s="23">
        <f t="shared" si="71"/>
        <v>-2.4455599999999982</v>
      </c>
    </row>
    <row r="34" spans="6:43" x14ac:dyDescent="0.3">
      <c r="F34" s="1">
        <v>4</v>
      </c>
      <c r="G34" s="27">
        <f t="shared" si="72"/>
        <v>38.339999999999996</v>
      </c>
      <c r="H34" s="27">
        <f t="shared" si="73"/>
        <v>20.622499999999999</v>
      </c>
      <c r="I34" s="22">
        <f t="shared" si="64"/>
        <v>987.55</v>
      </c>
      <c r="J34" s="1">
        <f t="shared" si="65"/>
        <v>0</v>
      </c>
      <c r="K34" s="1">
        <f t="shared" si="66"/>
        <v>0</v>
      </c>
      <c r="L34" s="1">
        <f t="shared" si="67"/>
        <v>0</v>
      </c>
      <c r="M34" s="22">
        <f t="shared" si="74"/>
        <v>987.55</v>
      </c>
      <c r="O34" s="1">
        <v>4</v>
      </c>
      <c r="P34" s="25">
        <f t="shared" si="75"/>
        <v>-24.54</v>
      </c>
      <c r="Q34" s="25">
        <f t="shared" si="76"/>
        <v>0.22250000000000125</v>
      </c>
      <c r="S34" s="1">
        <v>4</v>
      </c>
      <c r="T34" s="30">
        <f t="shared" si="77"/>
        <v>38.339999999999996</v>
      </c>
      <c r="U34" s="30">
        <f t="shared" si="78"/>
        <v>20.622499999999999</v>
      </c>
      <c r="V34" s="1">
        <f t="shared" si="79"/>
        <v>987.55</v>
      </c>
      <c r="W34" s="1">
        <f t="shared" si="80"/>
        <v>0</v>
      </c>
      <c r="X34" s="1">
        <f t="shared" si="81"/>
        <v>0</v>
      </c>
      <c r="Y34" s="1">
        <f t="shared" si="82"/>
        <v>0</v>
      </c>
      <c r="Z34" s="1">
        <f t="shared" si="83"/>
        <v>987.55</v>
      </c>
      <c r="AA34" s="1">
        <f t="shared" si="68"/>
        <v>38.339999999999996</v>
      </c>
      <c r="AB34" s="1">
        <f t="shared" si="69"/>
        <v>20.622499999999999</v>
      </c>
      <c r="AD34" s="1">
        <v>4</v>
      </c>
      <c r="AE34" s="1">
        <f t="shared" si="84"/>
        <v>50.477199999999996</v>
      </c>
      <c r="AF34" s="1">
        <f t="shared" si="85"/>
        <v>22.556000000000001</v>
      </c>
      <c r="AH34" s="1">
        <v>0.61</v>
      </c>
      <c r="AI34" s="1">
        <v>0.23</v>
      </c>
      <c r="AJ34" s="1">
        <v>0.74</v>
      </c>
      <c r="AK34" s="1">
        <v>0.73</v>
      </c>
      <c r="AL34" s="1">
        <v>0.8</v>
      </c>
      <c r="AM34" s="1">
        <v>0.88</v>
      </c>
      <c r="AO34" s="1">
        <v>4</v>
      </c>
      <c r="AP34" s="23">
        <f t="shared" si="70"/>
        <v>-5.9878719999999994</v>
      </c>
      <c r="AQ34" s="23">
        <f t="shared" si="71"/>
        <v>1.8639050000000028</v>
      </c>
    </row>
    <row r="35" spans="6:43" x14ac:dyDescent="0.3">
      <c r="F35" s="1">
        <v>5</v>
      </c>
      <c r="G35" s="27">
        <f t="shared" si="72"/>
        <v>56.699599999999997</v>
      </c>
      <c r="H35" s="27">
        <f t="shared" si="73"/>
        <v>14.997700000000002</v>
      </c>
      <c r="I35" s="22">
        <f t="shared" si="64"/>
        <v>1150.4479999999999</v>
      </c>
      <c r="J35" s="1">
        <f t="shared" si="65"/>
        <v>0</v>
      </c>
      <c r="K35" s="1">
        <f t="shared" si="66"/>
        <v>0</v>
      </c>
      <c r="L35" s="1">
        <f t="shared" si="67"/>
        <v>0</v>
      </c>
      <c r="M35" s="22">
        <f t="shared" si="74"/>
        <v>1150.4479999999999</v>
      </c>
      <c r="O35" s="1">
        <v>5</v>
      </c>
      <c r="P35" s="25">
        <f t="shared" si="75"/>
        <v>-29.860400000000006</v>
      </c>
      <c r="Q35" s="25">
        <f t="shared" si="76"/>
        <v>-25.242299999999993</v>
      </c>
      <c r="S35" s="1">
        <v>5</v>
      </c>
      <c r="T35" s="30">
        <f t="shared" si="77"/>
        <v>56.699599999999997</v>
      </c>
      <c r="U35" s="30">
        <f t="shared" si="78"/>
        <v>14.997700000000002</v>
      </c>
      <c r="V35" s="1">
        <f t="shared" si="79"/>
        <v>1150.4479999999999</v>
      </c>
      <c r="W35" s="1">
        <f t="shared" si="80"/>
        <v>0</v>
      </c>
      <c r="X35" s="1">
        <f t="shared" si="81"/>
        <v>0</v>
      </c>
      <c r="Y35" s="1">
        <f t="shared" si="82"/>
        <v>0</v>
      </c>
      <c r="Z35" s="1">
        <f t="shared" si="83"/>
        <v>1150.4479999999999</v>
      </c>
      <c r="AA35" s="1">
        <f t="shared" si="68"/>
        <v>56.699599999999997</v>
      </c>
      <c r="AB35" s="1">
        <f t="shared" si="69"/>
        <v>14.997700000000002</v>
      </c>
      <c r="AD35" s="1">
        <v>5</v>
      </c>
      <c r="AE35" s="1">
        <f t="shared" si="84"/>
        <v>50.477199999999996</v>
      </c>
      <c r="AF35" s="1">
        <f t="shared" si="85"/>
        <v>22.556000000000001</v>
      </c>
      <c r="AH35" s="1">
        <v>0.2</v>
      </c>
      <c r="AI35" s="1">
        <v>0</v>
      </c>
      <c r="AJ35" s="1">
        <v>0.52</v>
      </c>
      <c r="AK35" s="1">
        <v>0.6</v>
      </c>
      <c r="AL35" s="1">
        <v>0.19</v>
      </c>
      <c r="AM35" s="1">
        <v>0.76</v>
      </c>
      <c r="AO35" s="1">
        <v>5</v>
      </c>
      <c r="AP35" s="23">
        <f t="shared" si="70"/>
        <v>-9.207728000000003</v>
      </c>
      <c r="AQ35" s="23">
        <f t="shared" si="71"/>
        <v>-9.4010719999999957</v>
      </c>
    </row>
    <row r="36" spans="6:43" x14ac:dyDescent="0.3">
      <c r="F36" s="1">
        <v>6</v>
      </c>
      <c r="G36" s="27">
        <f t="shared" si="72"/>
        <v>50.477199999999996</v>
      </c>
      <c r="H36" s="27">
        <f t="shared" si="73"/>
        <v>22.556000000000001</v>
      </c>
      <c r="I36" s="22">
        <f t="shared" si="64"/>
        <v>1208.2779999999998</v>
      </c>
      <c r="J36" s="1">
        <f t="shared" si="65"/>
        <v>0</v>
      </c>
      <c r="K36" s="1">
        <f t="shared" si="66"/>
        <v>0</v>
      </c>
      <c r="L36" s="1">
        <f t="shared" si="67"/>
        <v>0</v>
      </c>
      <c r="M36" s="22">
        <f t="shared" si="74"/>
        <v>1208.2779999999998</v>
      </c>
      <c r="O36" s="1">
        <v>6</v>
      </c>
      <c r="P36" s="25">
        <f t="shared" si="75"/>
        <v>15.887199999999996</v>
      </c>
      <c r="Q36" s="25">
        <f t="shared" si="76"/>
        <v>4.4160000000000013</v>
      </c>
      <c r="S36" s="1">
        <v>6</v>
      </c>
      <c r="T36" s="30">
        <f t="shared" si="77"/>
        <v>50.477199999999996</v>
      </c>
      <c r="U36" s="30">
        <f t="shared" si="78"/>
        <v>22.556000000000001</v>
      </c>
      <c r="V36" s="1">
        <f t="shared" si="79"/>
        <v>1208.2779999999998</v>
      </c>
      <c r="W36" s="1">
        <f t="shared" si="80"/>
        <v>0</v>
      </c>
      <c r="X36" s="1">
        <f t="shared" si="81"/>
        <v>0</v>
      </c>
      <c r="Y36" s="1">
        <f t="shared" si="82"/>
        <v>0</v>
      </c>
      <c r="Z36" s="15">
        <f t="shared" si="83"/>
        <v>1208.2779999999998</v>
      </c>
      <c r="AA36" s="15">
        <f t="shared" si="68"/>
        <v>50.477199999999996</v>
      </c>
      <c r="AB36" s="15">
        <f t="shared" si="69"/>
        <v>22.556000000000001</v>
      </c>
      <c r="AD36" s="1">
        <v>6</v>
      </c>
      <c r="AE36" s="1">
        <f t="shared" si="84"/>
        <v>50.477199999999996</v>
      </c>
      <c r="AF36" s="1">
        <f t="shared" si="85"/>
        <v>22.556000000000001</v>
      </c>
      <c r="AH36" s="1">
        <v>0.1</v>
      </c>
      <c r="AI36" s="1">
        <v>0.78</v>
      </c>
      <c r="AJ36" s="1">
        <v>0.67</v>
      </c>
      <c r="AK36" s="1">
        <v>0.5</v>
      </c>
      <c r="AL36" s="1">
        <v>0.17</v>
      </c>
      <c r="AM36" s="1">
        <v>0.85</v>
      </c>
      <c r="AO36" s="1">
        <v>6</v>
      </c>
      <c r="AP36" s="23">
        <f t="shared" si="70"/>
        <v>1.5887199999999997</v>
      </c>
      <c r="AQ36" s="23">
        <f t="shared" si="71"/>
        <v>2.2080000000000006</v>
      </c>
    </row>
    <row r="37" spans="6:43" x14ac:dyDescent="0.3">
      <c r="F37" s="1">
        <v>7</v>
      </c>
      <c r="G37" s="27">
        <f t="shared" si="72"/>
        <v>68.4636</v>
      </c>
      <c r="H37" s="27">
        <f t="shared" si="73"/>
        <v>17.656600000000001</v>
      </c>
      <c r="I37" s="22">
        <f t="shared" si="64"/>
        <v>1380.086</v>
      </c>
      <c r="J37" s="1">
        <f t="shared" si="65"/>
        <v>0</v>
      </c>
      <c r="K37" s="1">
        <f t="shared" si="66"/>
        <v>0</v>
      </c>
      <c r="L37" s="1">
        <f t="shared" si="67"/>
        <v>1</v>
      </c>
      <c r="M37" s="22">
        <f t="shared" si="74"/>
        <v>0</v>
      </c>
      <c r="O37" s="1">
        <v>7</v>
      </c>
      <c r="P37" s="25">
        <f t="shared" si="75"/>
        <v>-9.2564000000000011</v>
      </c>
      <c r="Q37" s="25">
        <f t="shared" si="76"/>
        <v>0.11660000000000179</v>
      </c>
      <c r="S37" s="1">
        <v>7</v>
      </c>
      <c r="T37" s="30">
        <f t="shared" si="77"/>
        <v>41</v>
      </c>
      <c r="U37" s="30">
        <f t="shared" si="78"/>
        <v>17</v>
      </c>
      <c r="V37" s="1">
        <f t="shared" si="79"/>
        <v>955</v>
      </c>
      <c r="W37" s="1">
        <f t="shared" si="80"/>
        <v>0</v>
      </c>
      <c r="X37" s="1">
        <f t="shared" si="81"/>
        <v>0</v>
      </c>
      <c r="Y37" s="1">
        <f t="shared" si="82"/>
        <v>0</v>
      </c>
      <c r="Z37" s="1">
        <f t="shared" si="83"/>
        <v>955</v>
      </c>
      <c r="AA37" s="1">
        <f t="shared" si="68"/>
        <v>41</v>
      </c>
      <c r="AB37" s="1">
        <f t="shared" si="69"/>
        <v>17</v>
      </c>
      <c r="AD37" s="1">
        <v>7</v>
      </c>
      <c r="AE37" s="1">
        <f t="shared" si="84"/>
        <v>50.477199999999996</v>
      </c>
      <c r="AF37" s="1">
        <f t="shared" si="85"/>
        <v>22.556000000000001</v>
      </c>
      <c r="AH37" s="1">
        <v>0.49</v>
      </c>
      <c r="AI37" s="1">
        <v>0.12</v>
      </c>
      <c r="AJ37" s="1">
        <v>0.56999999999999995</v>
      </c>
      <c r="AK37" s="1">
        <v>7.0000000000000007E-2</v>
      </c>
      <c r="AL37" s="1">
        <v>0.36</v>
      </c>
      <c r="AM37" s="1">
        <v>0.28000000000000003</v>
      </c>
      <c r="AO37" s="1">
        <v>7</v>
      </c>
      <c r="AP37" s="23">
        <f t="shared" si="70"/>
        <v>-18.083516000000003</v>
      </c>
      <c r="AQ37" s="23">
        <f t="shared" si="71"/>
        <v>1.143618</v>
      </c>
    </row>
    <row r="38" spans="6:43" x14ac:dyDescent="0.3">
      <c r="F38" s="1">
        <v>8</v>
      </c>
      <c r="G38" s="27">
        <f t="shared" si="72"/>
        <v>48.070399999999999</v>
      </c>
      <c r="H38" s="27">
        <f t="shared" si="73"/>
        <v>24.919</v>
      </c>
      <c r="I38" s="22">
        <f t="shared" si="64"/>
        <v>1219.4360000000001</v>
      </c>
      <c r="J38" s="1">
        <f t="shared" si="65"/>
        <v>0</v>
      </c>
      <c r="K38" s="1">
        <f t="shared" si="66"/>
        <v>0</v>
      </c>
      <c r="L38" s="1">
        <f t="shared" si="67"/>
        <v>1</v>
      </c>
      <c r="M38" s="22">
        <f t="shared" si="74"/>
        <v>0</v>
      </c>
      <c r="O38" s="1">
        <v>8</v>
      </c>
      <c r="P38" s="25">
        <f t="shared" si="75"/>
        <v>-13.689600000000006</v>
      </c>
      <c r="Q38" s="25">
        <f t="shared" si="76"/>
        <v>1.7190000000000007</v>
      </c>
      <c r="S38" s="1">
        <v>8</v>
      </c>
      <c r="T38" s="30">
        <f t="shared" si="77"/>
        <v>86</v>
      </c>
      <c r="U38" s="30">
        <f t="shared" si="78"/>
        <v>33</v>
      </c>
      <c r="V38" s="1">
        <f t="shared" si="79"/>
        <v>1950</v>
      </c>
      <c r="W38" s="1">
        <f t="shared" si="80"/>
        <v>1</v>
      </c>
      <c r="X38" s="1">
        <f t="shared" si="81"/>
        <v>1</v>
      </c>
      <c r="Y38" s="1">
        <f t="shared" si="82"/>
        <v>1</v>
      </c>
      <c r="Z38" s="1">
        <f t="shared" si="83"/>
        <v>0</v>
      </c>
      <c r="AA38" s="1">
        <f t="shared" si="68"/>
        <v>86</v>
      </c>
      <c r="AB38" s="1">
        <f t="shared" si="69"/>
        <v>33</v>
      </c>
      <c r="AD38" s="1">
        <v>8</v>
      </c>
      <c r="AE38" s="1">
        <f t="shared" si="84"/>
        <v>50.477199999999996</v>
      </c>
      <c r="AF38" s="1">
        <f t="shared" si="85"/>
        <v>22.556000000000001</v>
      </c>
      <c r="AH38" s="1">
        <v>0.85</v>
      </c>
      <c r="AI38" s="1">
        <v>0.8</v>
      </c>
      <c r="AJ38" s="1">
        <v>0.02</v>
      </c>
      <c r="AK38" s="1">
        <v>0.56999999999999995</v>
      </c>
      <c r="AL38" s="1">
        <v>0.81</v>
      </c>
      <c r="AM38" s="1">
        <v>0.8</v>
      </c>
      <c r="AO38" s="1">
        <v>8</v>
      </c>
      <c r="AP38" s="23">
        <f t="shared" si="70"/>
        <v>18.755655999999998</v>
      </c>
      <c r="AQ38" s="23">
        <f t="shared" si="71"/>
        <v>5.6350400000000009</v>
      </c>
    </row>
    <row r="39" spans="6:43" x14ac:dyDescent="0.3">
      <c r="F39" s="1">
        <v>9</v>
      </c>
      <c r="G39" s="27">
        <f>G25+AP25</f>
        <v>23.345200000000006</v>
      </c>
      <c r="H39" s="27">
        <f>H25+AQ25</f>
        <v>51.814499999999995</v>
      </c>
      <c r="I39" s="22">
        <f t="shared" si="64"/>
        <v>1386.4680000000001</v>
      </c>
      <c r="J39" s="1">
        <f t="shared" si="65"/>
        <v>0</v>
      </c>
      <c r="K39" s="1">
        <f t="shared" si="66"/>
        <v>0</v>
      </c>
      <c r="L39" s="1">
        <f t="shared" si="67"/>
        <v>1</v>
      </c>
      <c r="M39" s="22">
        <f t="shared" si="74"/>
        <v>0</v>
      </c>
      <c r="O39" s="1">
        <v>9</v>
      </c>
      <c r="P39" s="25">
        <f t="shared" si="75"/>
        <v>-91.294799999999995</v>
      </c>
      <c r="Q39" s="25">
        <f t="shared" si="76"/>
        <v>16.314499999999995</v>
      </c>
      <c r="S39" s="1">
        <v>9</v>
      </c>
      <c r="T39" s="30">
        <f t="shared" si="77"/>
        <v>45</v>
      </c>
      <c r="U39" s="30">
        <f t="shared" si="78"/>
        <v>3</v>
      </c>
      <c r="V39" s="1">
        <f t="shared" si="79"/>
        <v>735</v>
      </c>
      <c r="W39" s="1">
        <f t="shared" si="80"/>
        <v>0</v>
      </c>
      <c r="X39" s="1">
        <f t="shared" si="81"/>
        <v>0</v>
      </c>
      <c r="Y39" s="1">
        <f t="shared" si="82"/>
        <v>0</v>
      </c>
      <c r="Z39" s="1">
        <f t="shared" si="83"/>
        <v>735</v>
      </c>
      <c r="AA39" s="1">
        <f t="shared" si="68"/>
        <v>45</v>
      </c>
      <c r="AB39" s="1">
        <f t="shared" si="69"/>
        <v>3</v>
      </c>
      <c r="AD39" s="1">
        <v>9</v>
      </c>
      <c r="AE39" s="1">
        <f t="shared" si="84"/>
        <v>50.477199999999996</v>
      </c>
      <c r="AF39" s="1">
        <f t="shared" si="85"/>
        <v>22.556000000000001</v>
      </c>
      <c r="AH39" s="1">
        <v>0.89</v>
      </c>
      <c r="AI39" s="1">
        <v>0.99</v>
      </c>
      <c r="AJ39" s="1">
        <v>0.91</v>
      </c>
      <c r="AK39" s="1">
        <v>0.54</v>
      </c>
      <c r="AL39" s="1">
        <v>0.21</v>
      </c>
      <c r="AM39" s="1">
        <v>0.95</v>
      </c>
      <c r="AO39" s="1">
        <v>9</v>
      </c>
      <c r="AP39" s="23">
        <f t="shared" si="70"/>
        <v>-35.124000000000009</v>
      </c>
      <c r="AQ39" s="23">
        <f t="shared" si="71"/>
        <v>-29.236789999999992</v>
      </c>
    </row>
    <row r="40" spans="6:43" x14ac:dyDescent="0.3">
      <c r="F40" s="1">
        <v>10</v>
      </c>
      <c r="G40" s="27">
        <f t="shared" ref="G40" si="86">G26+AP26</f>
        <v>39.235999999999997</v>
      </c>
      <c r="H40" s="27">
        <f t="shared" ref="H40" si="87">H26+AQ26</f>
        <v>23.239000000000001</v>
      </c>
      <c r="I40" s="22">
        <f t="shared" si="64"/>
        <v>1053.32</v>
      </c>
      <c r="J40" s="1">
        <f t="shared" si="65"/>
        <v>0</v>
      </c>
      <c r="K40" s="1">
        <f t="shared" si="66"/>
        <v>0</v>
      </c>
      <c r="L40" s="1">
        <f t="shared" si="67"/>
        <v>0</v>
      </c>
      <c r="M40" s="22">
        <f t="shared" si="74"/>
        <v>1053.32</v>
      </c>
      <c r="O40" s="1">
        <v>10</v>
      </c>
      <c r="P40" s="25">
        <f t="shared" si="75"/>
        <v>-7.5639999999999992</v>
      </c>
      <c r="Q40" s="25">
        <f t="shared" si="76"/>
        <v>5.3890000000000002</v>
      </c>
      <c r="S40" s="1">
        <v>10</v>
      </c>
      <c r="T40" s="30">
        <f t="shared" si="77"/>
        <v>46.8</v>
      </c>
      <c r="U40" s="30">
        <f t="shared" si="78"/>
        <v>17.850000000000001</v>
      </c>
      <c r="V40" s="1">
        <f t="shared" si="79"/>
        <v>1059</v>
      </c>
      <c r="W40" s="1">
        <f t="shared" si="80"/>
        <v>0</v>
      </c>
      <c r="X40" s="1">
        <f t="shared" si="81"/>
        <v>0</v>
      </c>
      <c r="Y40" s="1">
        <f t="shared" si="82"/>
        <v>0</v>
      </c>
      <c r="Z40" s="1">
        <f t="shared" si="83"/>
        <v>1059</v>
      </c>
      <c r="AA40" s="1">
        <f t="shared" si="68"/>
        <v>46.8</v>
      </c>
      <c r="AB40" s="1">
        <f t="shared" si="69"/>
        <v>17.850000000000001</v>
      </c>
      <c r="AD40" s="1">
        <v>10</v>
      </c>
      <c r="AE40" s="1">
        <f t="shared" si="84"/>
        <v>50.477199999999996</v>
      </c>
      <c r="AF40" s="1">
        <f t="shared" si="85"/>
        <v>22.556000000000001</v>
      </c>
      <c r="AH40" s="1">
        <v>0.06</v>
      </c>
      <c r="AI40" s="1">
        <v>0.42</v>
      </c>
      <c r="AJ40" s="1">
        <v>0.47</v>
      </c>
      <c r="AK40" s="1">
        <v>0.1</v>
      </c>
      <c r="AL40" s="1">
        <v>0.78</v>
      </c>
      <c r="AM40" s="1">
        <v>0.17</v>
      </c>
      <c r="AO40" s="1">
        <v>10</v>
      </c>
      <c r="AP40" s="23">
        <f t="shared" si="70"/>
        <v>8.0064039999999999</v>
      </c>
      <c r="AQ40" s="23">
        <f t="shared" si="71"/>
        <v>-3.7806299999999995</v>
      </c>
    </row>
    <row r="41" spans="6:43" x14ac:dyDescent="0.3">
      <c r="M41" s="15">
        <f>MAX(M31:M40)</f>
        <v>1208.2779999999998</v>
      </c>
      <c r="Z41" s="15">
        <f>MAX(Z31:Z40)</f>
        <v>1208.2779999999998</v>
      </c>
    </row>
    <row r="43" spans="6:43" x14ac:dyDescent="0.3">
      <c r="F43" s="11" t="s">
        <v>53</v>
      </c>
      <c r="G43" s="12"/>
      <c r="H43" s="12"/>
      <c r="P43" s="1" t="s">
        <v>48</v>
      </c>
      <c r="T43" s="1" t="s">
        <v>52</v>
      </c>
      <c r="AE43" s="1" t="s">
        <v>50</v>
      </c>
      <c r="AJ43" s="1" t="s">
        <v>49</v>
      </c>
      <c r="AP43" s="1" t="s">
        <v>51</v>
      </c>
    </row>
    <row r="44" spans="6:43" x14ac:dyDescent="0.3">
      <c r="G44" s="1" t="s">
        <v>4</v>
      </c>
      <c r="H44" s="1" t="s">
        <v>5</v>
      </c>
      <c r="I44" s="1" t="s">
        <v>28</v>
      </c>
      <c r="J44" s="1" t="s">
        <v>29</v>
      </c>
      <c r="K44" s="1" t="s">
        <v>30</v>
      </c>
      <c r="L44" s="1" t="s">
        <v>31</v>
      </c>
      <c r="M44" s="1" t="s">
        <v>33</v>
      </c>
      <c r="P44" s="1" t="s">
        <v>4</v>
      </c>
      <c r="Q44" s="1" t="s">
        <v>5</v>
      </c>
      <c r="T44" s="1" t="s">
        <v>4</v>
      </c>
      <c r="U44" s="1" t="s">
        <v>5</v>
      </c>
      <c r="V44" s="1" t="s">
        <v>28</v>
      </c>
      <c r="W44" s="1" t="s">
        <v>29</v>
      </c>
      <c r="X44" s="1" t="s">
        <v>30</v>
      </c>
      <c r="Y44" s="1" t="s">
        <v>31</v>
      </c>
      <c r="Z44" s="1" t="s">
        <v>33</v>
      </c>
      <c r="AA44" s="1" t="s">
        <v>4</v>
      </c>
      <c r="AB44" s="1" t="s">
        <v>5</v>
      </c>
      <c r="AE44" s="1" t="s">
        <v>4</v>
      </c>
      <c r="AF44" s="1" t="s">
        <v>5</v>
      </c>
      <c r="AH44" s="1">
        <v>1</v>
      </c>
      <c r="AI44" s="1">
        <v>2</v>
      </c>
      <c r="AJ44" s="1">
        <v>3</v>
      </c>
      <c r="AK44" s="1">
        <v>4</v>
      </c>
      <c r="AL44" s="1">
        <v>5</v>
      </c>
      <c r="AM44" s="1">
        <v>6</v>
      </c>
      <c r="AP44" s="1" t="s">
        <v>4</v>
      </c>
      <c r="AQ44" s="1" t="s">
        <v>5</v>
      </c>
    </row>
    <row r="45" spans="6:43" x14ac:dyDescent="0.3">
      <c r="F45" s="1">
        <v>1</v>
      </c>
      <c r="G45" s="27">
        <f>G31+AP31</f>
        <v>5.4718720000000047</v>
      </c>
      <c r="H45" s="27">
        <f>H31+AQ31</f>
        <v>31.357685000000004</v>
      </c>
      <c r="I45" s="22">
        <f t="shared" ref="I45:I54" si="88">15*G45+20*H45</f>
        <v>709.23178000000019</v>
      </c>
      <c r="J45" s="1">
        <f t="shared" ref="J45:J54" si="89">IF(G45+2*H45&gt;150,1,0)</f>
        <v>0</v>
      </c>
      <c r="K45" s="1">
        <f t="shared" ref="K45:K54" si="90">IF(2*G45+2*H45&gt;200,1,0)</f>
        <v>0</v>
      </c>
      <c r="L45" s="1">
        <f t="shared" ref="L45:L54" si="91">IF(G45+3*H45&gt;120,1,0)</f>
        <v>0</v>
      </c>
      <c r="M45" s="22">
        <f>IF(SUM(J45:L45)=0,I45,0)</f>
        <v>709.23178000000019</v>
      </c>
      <c r="O45" s="1">
        <v>1</v>
      </c>
      <c r="P45" s="25">
        <f>AP31</f>
        <v>-51.666527999999992</v>
      </c>
      <c r="Q45" s="25">
        <f>AQ31</f>
        <v>-6.5360150000000008</v>
      </c>
      <c r="S45" s="1">
        <v>1</v>
      </c>
      <c r="T45" s="30">
        <f>IF($M45&gt;$Z31,G45,T31)</f>
        <v>5.4718720000000047</v>
      </c>
      <c r="U45" s="30">
        <f>IF($M45&gt;$Z31,H45,U31)</f>
        <v>31.357685000000004</v>
      </c>
      <c r="V45" s="1">
        <f>15*T45+20*U45</f>
        <v>709.23178000000019</v>
      </c>
      <c r="W45" s="1">
        <f>IF(T45+2*U45&gt;150,1,0)</f>
        <v>0</v>
      </c>
      <c r="X45" s="1">
        <f>IF(2*T45+2*U45&gt;200,1,0)</f>
        <v>0</v>
      </c>
      <c r="Y45" s="1">
        <f>IF(T45+3*U45&gt;120,1,0)</f>
        <v>0</v>
      </c>
      <c r="Z45" s="1">
        <f>IF(SUM(W45:Y45)=0,V45,0)</f>
        <v>709.23178000000019</v>
      </c>
      <c r="AA45" s="1">
        <f t="shared" ref="AA45:AA54" si="92">T45</f>
        <v>5.4718720000000047</v>
      </c>
      <c r="AB45" s="1">
        <f t="shared" ref="AB45:AB54" si="93">U45</f>
        <v>31.357685000000004</v>
      </c>
      <c r="AD45" s="1">
        <v>1</v>
      </c>
      <c r="AE45" s="1">
        <f>VLOOKUP($Z55,$Z45:$AB54,2,)</f>
        <v>50.477199999999996</v>
      </c>
      <c r="AF45" s="1">
        <f>VLOOKUP($Z55,$Z45:$AB54,3,)</f>
        <v>22.556000000000001</v>
      </c>
      <c r="AH45" s="1">
        <v>0.33</v>
      </c>
      <c r="AI45" s="1">
        <v>0.94</v>
      </c>
      <c r="AJ45" s="1">
        <v>0.48</v>
      </c>
      <c r="AK45" s="1">
        <v>0.8</v>
      </c>
      <c r="AL45" s="1">
        <v>0.88</v>
      </c>
      <c r="AM45" s="1">
        <v>0.25</v>
      </c>
      <c r="AO45" s="1">
        <v>1</v>
      </c>
      <c r="AP45" s="23">
        <f t="shared" ref="AP45:AP54" si="94">AH45*P45+AI45*(T45-G45)+AJ45*(AE45-G45)</f>
        <v>4.5526031999999965</v>
      </c>
      <c r="AQ45" s="23">
        <f t="shared" ref="AQ45:AQ54" si="95">AK45*Q45+AL45*(U45-H45)+AM45*(AF45-H45)</f>
        <v>-7.429233250000002</v>
      </c>
    </row>
    <row r="46" spans="6:43" x14ac:dyDescent="0.3">
      <c r="F46" s="1">
        <v>2</v>
      </c>
      <c r="G46" s="27">
        <f t="shared" ref="G46:G52" si="96">G32+AP32</f>
        <v>25.37086</v>
      </c>
      <c r="H46" s="27">
        <f t="shared" ref="H46:H52" si="97">H32+AQ32</f>
        <v>23.361968000000005</v>
      </c>
      <c r="I46" s="22">
        <f t="shared" si="88"/>
        <v>847.80226000000016</v>
      </c>
      <c r="J46" s="1">
        <f t="shared" si="89"/>
        <v>0</v>
      </c>
      <c r="K46" s="1">
        <f t="shared" si="90"/>
        <v>0</v>
      </c>
      <c r="L46" s="1">
        <f t="shared" si="91"/>
        <v>0</v>
      </c>
      <c r="M46" s="22">
        <f t="shared" ref="M46:M54" si="98">IF(SUM(J46:L46)=0,I46,0)</f>
        <v>847.80226000000016</v>
      </c>
      <c r="O46" s="1">
        <v>2</v>
      </c>
      <c r="P46" s="25">
        <f t="shared" ref="P46:P54" si="99">AP32</f>
        <v>-34.460339999999995</v>
      </c>
      <c r="Q46" s="25">
        <f t="shared" ref="Q46:Q54" si="100">AQ32</f>
        <v>-13.148831999999997</v>
      </c>
      <c r="S46" s="1">
        <v>2</v>
      </c>
      <c r="T46" s="30">
        <f t="shared" ref="T46:T54" si="101">IF($M46&gt;$Z32,G46,T32)</f>
        <v>25.37086</v>
      </c>
      <c r="U46" s="30">
        <f t="shared" ref="U46:U54" si="102">IF($M46&gt;$Z32,H46,U32)</f>
        <v>23.361968000000005</v>
      </c>
      <c r="V46" s="1">
        <f t="shared" ref="V46:V54" si="103">15*T46+20*U46</f>
        <v>847.80226000000016</v>
      </c>
      <c r="W46" s="1">
        <f t="shared" ref="W46:W54" si="104">IF(T46+2*U46&gt;150,1,0)</f>
        <v>0</v>
      </c>
      <c r="X46" s="1">
        <f t="shared" ref="X46:X54" si="105">IF(2*T46+2*U46&gt;200,1,0)</f>
        <v>0</v>
      </c>
      <c r="Y46" s="1">
        <f t="shared" ref="Y46:Y54" si="106">IF(T46+3*U46&gt;120,1,0)</f>
        <v>0</v>
      </c>
      <c r="Z46" s="1">
        <f t="shared" ref="Z46:Z54" si="107">IF(SUM(W46:Y46)=0,V46,0)</f>
        <v>847.80226000000016</v>
      </c>
      <c r="AA46" s="1">
        <f t="shared" si="92"/>
        <v>25.37086</v>
      </c>
      <c r="AB46" s="1">
        <f t="shared" si="93"/>
        <v>23.361968000000005</v>
      </c>
      <c r="AD46" s="1">
        <v>2</v>
      </c>
      <c r="AE46" s="1">
        <f>AE45</f>
        <v>50.477199999999996</v>
      </c>
      <c r="AF46" s="1">
        <f>AF45</f>
        <v>22.556000000000001</v>
      </c>
      <c r="AH46" s="1">
        <v>0.73</v>
      </c>
      <c r="AI46" s="1">
        <v>0.35</v>
      </c>
      <c r="AJ46" s="1">
        <v>0.28000000000000003</v>
      </c>
      <c r="AK46" s="1">
        <v>0.7</v>
      </c>
      <c r="AL46" s="1">
        <v>0.05</v>
      </c>
      <c r="AM46" s="1">
        <v>0.52</v>
      </c>
      <c r="AO46" s="1">
        <v>2</v>
      </c>
      <c r="AP46" s="23">
        <f t="shared" si="94"/>
        <v>-18.126272999999998</v>
      </c>
      <c r="AQ46" s="23">
        <f t="shared" si="95"/>
        <v>-9.6232857599999981</v>
      </c>
    </row>
    <row r="47" spans="6:43" x14ac:dyDescent="0.3">
      <c r="F47" s="1">
        <v>3</v>
      </c>
      <c r="G47" s="27">
        <f t="shared" si="96"/>
        <v>60.465468000000008</v>
      </c>
      <c r="H47" s="27">
        <f t="shared" si="97"/>
        <v>29.96744</v>
      </c>
      <c r="I47" s="22">
        <f t="shared" si="88"/>
        <v>1506.3308200000001</v>
      </c>
      <c r="J47" s="1">
        <f t="shared" si="89"/>
        <v>0</v>
      </c>
      <c r="K47" s="1">
        <f t="shared" si="90"/>
        <v>0</v>
      </c>
      <c r="L47" s="1">
        <f t="shared" si="91"/>
        <v>1</v>
      </c>
      <c r="M47" s="22">
        <f t="shared" si="98"/>
        <v>0</v>
      </c>
      <c r="O47" s="1">
        <v>3</v>
      </c>
      <c r="P47" s="25">
        <f t="shared" si="99"/>
        <v>-25.845731999999991</v>
      </c>
      <c r="Q47" s="25">
        <f t="shared" si="100"/>
        <v>-2.4455599999999982</v>
      </c>
      <c r="S47" s="1">
        <v>3</v>
      </c>
      <c r="T47" s="30">
        <f t="shared" si="101"/>
        <v>92</v>
      </c>
      <c r="U47" s="30">
        <f t="shared" si="102"/>
        <v>40</v>
      </c>
      <c r="V47" s="1">
        <f t="shared" si="103"/>
        <v>2180</v>
      </c>
      <c r="W47" s="1">
        <f t="shared" si="104"/>
        <v>1</v>
      </c>
      <c r="X47" s="1">
        <f t="shared" si="105"/>
        <v>1</v>
      </c>
      <c r="Y47" s="1">
        <f t="shared" si="106"/>
        <v>1</v>
      </c>
      <c r="Z47" s="1">
        <f t="shared" si="107"/>
        <v>0</v>
      </c>
      <c r="AA47" s="1">
        <f t="shared" si="92"/>
        <v>92</v>
      </c>
      <c r="AB47" s="1">
        <f t="shared" si="93"/>
        <v>40</v>
      </c>
      <c r="AD47" s="1">
        <v>3</v>
      </c>
      <c r="AE47" s="1">
        <f t="shared" ref="AE47:AE54" si="108">AE46</f>
        <v>50.477199999999996</v>
      </c>
      <c r="AF47" s="1">
        <f t="shared" ref="AF47:AF54" si="109">AF46</f>
        <v>22.556000000000001</v>
      </c>
      <c r="AH47" s="1">
        <v>0.91</v>
      </c>
      <c r="AI47" s="1">
        <v>0.56999999999999995</v>
      </c>
      <c r="AJ47" s="1">
        <v>0.17</v>
      </c>
      <c r="AK47" s="1">
        <v>0.47</v>
      </c>
      <c r="AL47" s="1">
        <v>0.81</v>
      </c>
      <c r="AM47" s="1">
        <v>0.89</v>
      </c>
      <c r="AO47" s="1">
        <v>3</v>
      </c>
      <c r="AP47" s="23">
        <f t="shared" si="94"/>
        <v>-7.2429384399999996</v>
      </c>
      <c r="AQ47" s="23">
        <f t="shared" si="95"/>
        <v>0.38077880000000253</v>
      </c>
    </row>
    <row r="48" spans="6:43" x14ac:dyDescent="0.3">
      <c r="F48" s="1">
        <v>4</v>
      </c>
      <c r="G48" s="27">
        <f t="shared" si="96"/>
        <v>32.352127999999993</v>
      </c>
      <c r="H48" s="27">
        <f t="shared" si="97"/>
        <v>22.486405000000001</v>
      </c>
      <c r="I48" s="22">
        <f t="shared" si="88"/>
        <v>935.01001999999994</v>
      </c>
      <c r="J48" s="1">
        <f t="shared" si="89"/>
        <v>0</v>
      </c>
      <c r="K48" s="1">
        <f t="shared" si="90"/>
        <v>0</v>
      </c>
      <c r="L48" s="1">
        <f t="shared" si="91"/>
        <v>0</v>
      </c>
      <c r="M48" s="22">
        <f t="shared" si="98"/>
        <v>935.01001999999994</v>
      </c>
      <c r="O48" s="1">
        <v>4</v>
      </c>
      <c r="P48" s="25">
        <f t="shared" si="99"/>
        <v>-5.9878719999999994</v>
      </c>
      <c r="Q48" s="25">
        <f t="shared" si="100"/>
        <v>1.8639050000000028</v>
      </c>
      <c r="S48" s="1">
        <v>4</v>
      </c>
      <c r="T48" s="30">
        <f t="shared" si="101"/>
        <v>38.339999999999996</v>
      </c>
      <c r="U48" s="30">
        <f t="shared" si="102"/>
        <v>20.622499999999999</v>
      </c>
      <c r="V48" s="1">
        <f t="shared" si="103"/>
        <v>987.55</v>
      </c>
      <c r="W48" s="1">
        <f t="shared" si="104"/>
        <v>0</v>
      </c>
      <c r="X48" s="1">
        <f t="shared" si="105"/>
        <v>0</v>
      </c>
      <c r="Y48" s="1">
        <f t="shared" si="106"/>
        <v>0</v>
      </c>
      <c r="Z48" s="1">
        <f t="shared" si="107"/>
        <v>987.55</v>
      </c>
      <c r="AA48" s="1">
        <f t="shared" si="92"/>
        <v>38.339999999999996</v>
      </c>
      <c r="AB48" s="1">
        <f t="shared" si="93"/>
        <v>20.622499999999999</v>
      </c>
      <c r="AD48" s="1">
        <v>4</v>
      </c>
      <c r="AE48" s="1">
        <f t="shared" si="108"/>
        <v>50.477199999999996</v>
      </c>
      <c r="AF48" s="1">
        <f t="shared" si="109"/>
        <v>22.556000000000001</v>
      </c>
      <c r="AH48" s="1">
        <v>0.21</v>
      </c>
      <c r="AI48" s="1">
        <v>0.01</v>
      </c>
      <c r="AJ48" s="1">
        <v>0.14000000000000001</v>
      </c>
      <c r="AK48" s="1">
        <v>0.17</v>
      </c>
      <c r="AL48" s="1">
        <v>0.99</v>
      </c>
      <c r="AM48" s="1">
        <v>1</v>
      </c>
      <c r="AO48" s="1">
        <v>4</v>
      </c>
      <c r="AP48" s="23">
        <f t="shared" si="94"/>
        <v>1.3399356800000006</v>
      </c>
      <c r="AQ48" s="23">
        <f t="shared" si="95"/>
        <v>-1.4588071000000025</v>
      </c>
    </row>
    <row r="49" spans="6:43" x14ac:dyDescent="0.3">
      <c r="F49" s="1">
        <v>5</v>
      </c>
      <c r="G49" s="27">
        <f t="shared" si="96"/>
        <v>47.491871999999994</v>
      </c>
      <c r="H49" s="27">
        <f t="shared" si="97"/>
        <v>5.5966280000000062</v>
      </c>
      <c r="I49" s="22">
        <f t="shared" si="88"/>
        <v>824.31064000000003</v>
      </c>
      <c r="J49" s="1">
        <f t="shared" si="89"/>
        <v>0</v>
      </c>
      <c r="K49" s="1">
        <f t="shared" si="90"/>
        <v>0</v>
      </c>
      <c r="L49" s="1">
        <f t="shared" si="91"/>
        <v>0</v>
      </c>
      <c r="M49" s="22">
        <f t="shared" si="98"/>
        <v>824.31064000000003</v>
      </c>
      <c r="O49" s="1">
        <v>5</v>
      </c>
      <c r="P49" s="25">
        <f t="shared" si="99"/>
        <v>-9.207728000000003</v>
      </c>
      <c r="Q49" s="25">
        <f t="shared" si="100"/>
        <v>-9.4010719999999957</v>
      </c>
      <c r="S49" s="1">
        <v>5</v>
      </c>
      <c r="T49" s="30">
        <f t="shared" si="101"/>
        <v>56.699599999999997</v>
      </c>
      <c r="U49" s="30">
        <f t="shared" si="102"/>
        <v>14.997700000000002</v>
      </c>
      <c r="V49" s="1">
        <f t="shared" si="103"/>
        <v>1150.4479999999999</v>
      </c>
      <c r="W49" s="1">
        <f t="shared" si="104"/>
        <v>0</v>
      </c>
      <c r="X49" s="1">
        <f t="shared" si="105"/>
        <v>0</v>
      </c>
      <c r="Y49" s="1">
        <f t="shared" si="106"/>
        <v>0</v>
      </c>
      <c r="Z49" s="1">
        <f t="shared" si="107"/>
        <v>1150.4479999999999</v>
      </c>
      <c r="AA49" s="1">
        <f t="shared" si="92"/>
        <v>56.699599999999997</v>
      </c>
      <c r="AB49" s="1">
        <f t="shared" si="93"/>
        <v>14.997700000000002</v>
      </c>
      <c r="AD49" s="1">
        <v>5</v>
      </c>
      <c r="AE49" s="1">
        <f t="shared" si="108"/>
        <v>50.477199999999996</v>
      </c>
      <c r="AF49" s="1">
        <f t="shared" si="109"/>
        <v>22.556000000000001</v>
      </c>
      <c r="AH49" s="1">
        <v>0.67</v>
      </c>
      <c r="AI49" s="1">
        <v>0.24</v>
      </c>
      <c r="AJ49" s="1">
        <v>0.21</v>
      </c>
      <c r="AK49" s="1">
        <v>0.2</v>
      </c>
      <c r="AL49" s="1">
        <v>0.77</v>
      </c>
      <c r="AM49" s="1">
        <v>0.49</v>
      </c>
      <c r="AO49" s="1">
        <v>5</v>
      </c>
      <c r="AP49" s="23">
        <f t="shared" si="94"/>
        <v>-3.3324041600000012</v>
      </c>
      <c r="AQ49" s="23">
        <f t="shared" si="95"/>
        <v>13.668703319999995</v>
      </c>
    </row>
    <row r="50" spans="6:43" x14ac:dyDescent="0.3">
      <c r="F50" s="1">
        <v>6</v>
      </c>
      <c r="G50" s="27">
        <f t="shared" si="96"/>
        <v>52.065919999999998</v>
      </c>
      <c r="H50" s="27">
        <f t="shared" si="97"/>
        <v>24.764000000000003</v>
      </c>
      <c r="I50" s="22">
        <f t="shared" si="88"/>
        <v>1276.2688000000001</v>
      </c>
      <c r="J50" s="1">
        <f t="shared" si="89"/>
        <v>0</v>
      </c>
      <c r="K50" s="1">
        <f t="shared" si="90"/>
        <v>0</v>
      </c>
      <c r="L50" s="1">
        <f t="shared" si="91"/>
        <v>1</v>
      </c>
      <c r="M50" s="22">
        <f t="shared" si="98"/>
        <v>0</v>
      </c>
      <c r="O50" s="1">
        <v>6</v>
      </c>
      <c r="P50" s="25">
        <f t="shared" si="99"/>
        <v>1.5887199999999997</v>
      </c>
      <c r="Q50" s="25">
        <f t="shared" si="100"/>
        <v>2.2080000000000006</v>
      </c>
      <c r="S50" s="1">
        <v>6</v>
      </c>
      <c r="T50" s="30">
        <f t="shared" si="101"/>
        <v>50.477199999999996</v>
      </c>
      <c r="U50" s="30">
        <f t="shared" si="102"/>
        <v>22.556000000000001</v>
      </c>
      <c r="V50" s="1">
        <f t="shared" si="103"/>
        <v>1208.2779999999998</v>
      </c>
      <c r="W50" s="1">
        <f t="shared" si="104"/>
        <v>0</v>
      </c>
      <c r="X50" s="1">
        <f t="shared" si="105"/>
        <v>0</v>
      </c>
      <c r="Y50" s="1">
        <f t="shared" si="106"/>
        <v>0</v>
      </c>
      <c r="Z50" s="15">
        <f t="shared" si="107"/>
        <v>1208.2779999999998</v>
      </c>
      <c r="AA50" s="15">
        <f t="shared" si="92"/>
        <v>50.477199999999996</v>
      </c>
      <c r="AB50" s="15">
        <f t="shared" si="93"/>
        <v>22.556000000000001</v>
      </c>
      <c r="AD50" s="1">
        <v>6</v>
      </c>
      <c r="AE50" s="1">
        <f t="shared" si="108"/>
        <v>50.477199999999996</v>
      </c>
      <c r="AF50" s="1">
        <f t="shared" si="109"/>
        <v>22.556000000000001</v>
      </c>
      <c r="AH50" s="1">
        <v>0.22</v>
      </c>
      <c r="AI50" s="1">
        <v>0.98</v>
      </c>
      <c r="AJ50" s="1">
        <v>0.95</v>
      </c>
      <c r="AK50" s="1">
        <v>0.68</v>
      </c>
      <c r="AL50" s="1">
        <v>0.92</v>
      </c>
      <c r="AM50" s="1">
        <v>0.77</v>
      </c>
      <c r="AO50" s="1">
        <v>6</v>
      </c>
      <c r="AP50" s="23">
        <f t="shared" si="94"/>
        <v>-2.7167112000000042</v>
      </c>
      <c r="AQ50" s="23">
        <f t="shared" si="95"/>
        <v>-2.2300800000000027</v>
      </c>
    </row>
    <row r="51" spans="6:43" x14ac:dyDescent="0.3">
      <c r="F51" s="1">
        <v>7</v>
      </c>
      <c r="G51" s="27">
        <f t="shared" si="96"/>
        <v>50.380083999999997</v>
      </c>
      <c r="H51" s="27">
        <f t="shared" si="97"/>
        <v>18.800218000000001</v>
      </c>
      <c r="I51" s="22">
        <f t="shared" si="88"/>
        <v>1131.70562</v>
      </c>
      <c r="J51" s="1">
        <f t="shared" si="89"/>
        <v>0</v>
      </c>
      <c r="K51" s="1">
        <f t="shared" si="90"/>
        <v>0</v>
      </c>
      <c r="L51" s="1">
        <f t="shared" si="91"/>
        <v>0</v>
      </c>
      <c r="M51" s="22">
        <f t="shared" si="98"/>
        <v>1131.70562</v>
      </c>
      <c r="O51" s="1">
        <v>7</v>
      </c>
      <c r="P51" s="25">
        <f t="shared" si="99"/>
        <v>-18.083516000000003</v>
      </c>
      <c r="Q51" s="25">
        <f t="shared" si="100"/>
        <v>1.143618</v>
      </c>
      <c r="S51" s="1">
        <v>7</v>
      </c>
      <c r="T51" s="30">
        <f t="shared" si="101"/>
        <v>50.380083999999997</v>
      </c>
      <c r="U51" s="30">
        <f t="shared" si="102"/>
        <v>18.800218000000001</v>
      </c>
      <c r="V51" s="1">
        <f t="shared" si="103"/>
        <v>1131.70562</v>
      </c>
      <c r="W51" s="1">
        <f t="shared" si="104"/>
        <v>0</v>
      </c>
      <c r="X51" s="1">
        <f t="shared" si="105"/>
        <v>0</v>
      </c>
      <c r="Y51" s="1">
        <f t="shared" si="106"/>
        <v>0</v>
      </c>
      <c r="Z51" s="1">
        <f t="shared" si="107"/>
        <v>1131.70562</v>
      </c>
      <c r="AA51" s="1">
        <f t="shared" si="92"/>
        <v>50.380083999999997</v>
      </c>
      <c r="AB51" s="1">
        <f t="shared" si="93"/>
        <v>18.800218000000001</v>
      </c>
      <c r="AD51" s="1">
        <v>7</v>
      </c>
      <c r="AE51" s="1">
        <f t="shared" si="108"/>
        <v>50.477199999999996</v>
      </c>
      <c r="AF51" s="1">
        <f t="shared" si="109"/>
        <v>22.556000000000001</v>
      </c>
      <c r="AH51" s="1">
        <v>0.22</v>
      </c>
      <c r="AI51" s="1">
        <v>0.26</v>
      </c>
      <c r="AJ51" s="1">
        <v>0.98</v>
      </c>
      <c r="AK51" s="1">
        <v>0.75</v>
      </c>
      <c r="AL51" s="1">
        <v>0.53</v>
      </c>
      <c r="AM51" s="1">
        <v>0.81</v>
      </c>
      <c r="AO51" s="1">
        <v>7</v>
      </c>
      <c r="AP51" s="23">
        <f t="shared" si="94"/>
        <v>-3.883199840000001</v>
      </c>
      <c r="AQ51" s="23">
        <f t="shared" si="95"/>
        <v>3.8998969200000002</v>
      </c>
    </row>
    <row r="52" spans="6:43" x14ac:dyDescent="0.3">
      <c r="F52" s="1">
        <v>8</v>
      </c>
      <c r="G52" s="27">
        <f t="shared" si="96"/>
        <v>66.826055999999994</v>
      </c>
      <c r="H52" s="27">
        <f t="shared" si="97"/>
        <v>30.554040000000001</v>
      </c>
      <c r="I52" s="22">
        <f t="shared" si="88"/>
        <v>1613.4716399999998</v>
      </c>
      <c r="J52" s="1">
        <f t="shared" si="89"/>
        <v>0</v>
      </c>
      <c r="K52" s="1">
        <f t="shared" si="90"/>
        <v>0</v>
      </c>
      <c r="L52" s="1">
        <f t="shared" si="91"/>
        <v>1</v>
      </c>
      <c r="M52" s="22">
        <f t="shared" si="98"/>
        <v>0</v>
      </c>
      <c r="O52" s="1">
        <v>8</v>
      </c>
      <c r="P52" s="25">
        <f t="shared" si="99"/>
        <v>18.755655999999998</v>
      </c>
      <c r="Q52" s="25">
        <f t="shared" si="100"/>
        <v>5.6350400000000009</v>
      </c>
      <c r="S52" s="1">
        <v>8</v>
      </c>
      <c r="T52" s="30">
        <f t="shared" si="101"/>
        <v>86</v>
      </c>
      <c r="U52" s="30">
        <f t="shared" si="102"/>
        <v>33</v>
      </c>
      <c r="V52" s="1">
        <f t="shared" si="103"/>
        <v>1950</v>
      </c>
      <c r="W52" s="1">
        <f t="shared" si="104"/>
        <v>1</v>
      </c>
      <c r="X52" s="1">
        <f t="shared" si="105"/>
        <v>1</v>
      </c>
      <c r="Y52" s="1">
        <f t="shared" si="106"/>
        <v>1</v>
      </c>
      <c r="Z52" s="1">
        <f t="shared" si="107"/>
        <v>0</v>
      </c>
      <c r="AA52" s="1">
        <f t="shared" si="92"/>
        <v>86</v>
      </c>
      <c r="AB52" s="1">
        <f t="shared" si="93"/>
        <v>33</v>
      </c>
      <c r="AD52" s="1">
        <v>8</v>
      </c>
      <c r="AE52" s="1">
        <f t="shared" si="108"/>
        <v>50.477199999999996</v>
      </c>
      <c r="AF52" s="1">
        <f t="shared" si="109"/>
        <v>22.556000000000001</v>
      </c>
      <c r="AH52" s="1">
        <v>0.31</v>
      </c>
      <c r="AI52" s="1">
        <v>0.37</v>
      </c>
      <c r="AJ52" s="1">
        <v>0.96</v>
      </c>
      <c r="AK52" s="1">
        <v>0.27</v>
      </c>
      <c r="AL52" s="1">
        <v>0.83</v>
      </c>
      <c r="AM52" s="1">
        <v>0.49</v>
      </c>
      <c r="AO52" s="1">
        <v>8</v>
      </c>
      <c r="AP52" s="23">
        <f t="shared" si="94"/>
        <v>-2.7862891199999957</v>
      </c>
      <c r="AQ52" s="23">
        <f t="shared" si="95"/>
        <v>-0.36743199999999998</v>
      </c>
    </row>
    <row r="53" spans="6:43" x14ac:dyDescent="0.3">
      <c r="F53" s="1">
        <v>9</v>
      </c>
      <c r="G53" s="27">
        <f>G39+AP39</f>
        <v>-11.778800000000004</v>
      </c>
      <c r="H53" s="27">
        <f>H39+AQ39</f>
        <v>22.577710000000003</v>
      </c>
      <c r="I53" s="22">
        <f t="shared" si="88"/>
        <v>274.87219999999996</v>
      </c>
      <c r="J53" s="1">
        <f t="shared" si="89"/>
        <v>0</v>
      </c>
      <c r="K53" s="1">
        <f t="shared" si="90"/>
        <v>0</v>
      </c>
      <c r="L53" s="1">
        <f t="shared" si="91"/>
        <v>0</v>
      </c>
      <c r="M53" s="22">
        <f t="shared" si="98"/>
        <v>274.87219999999996</v>
      </c>
      <c r="O53" s="1">
        <v>9</v>
      </c>
      <c r="P53" s="25">
        <f t="shared" si="99"/>
        <v>-35.124000000000009</v>
      </c>
      <c r="Q53" s="25">
        <f t="shared" si="100"/>
        <v>-29.236789999999992</v>
      </c>
      <c r="S53" s="1">
        <v>9</v>
      </c>
      <c r="T53" s="30">
        <f t="shared" si="101"/>
        <v>45</v>
      </c>
      <c r="U53" s="30">
        <f t="shared" si="102"/>
        <v>3</v>
      </c>
      <c r="V53" s="1">
        <f t="shared" si="103"/>
        <v>735</v>
      </c>
      <c r="W53" s="1">
        <f t="shared" si="104"/>
        <v>0</v>
      </c>
      <c r="X53" s="1">
        <f t="shared" si="105"/>
        <v>0</v>
      </c>
      <c r="Y53" s="1">
        <f t="shared" si="106"/>
        <v>0</v>
      </c>
      <c r="Z53" s="1">
        <f t="shared" si="107"/>
        <v>735</v>
      </c>
      <c r="AA53" s="1">
        <f t="shared" si="92"/>
        <v>45</v>
      </c>
      <c r="AB53" s="1">
        <f t="shared" si="93"/>
        <v>3</v>
      </c>
      <c r="AD53" s="1">
        <v>9</v>
      </c>
      <c r="AE53" s="1">
        <f t="shared" si="108"/>
        <v>50.477199999999996</v>
      </c>
      <c r="AF53" s="1">
        <f t="shared" si="109"/>
        <v>22.556000000000001</v>
      </c>
      <c r="AH53" s="1">
        <v>0.57999999999999996</v>
      </c>
      <c r="AI53" s="1">
        <v>0.35</v>
      </c>
      <c r="AJ53" s="1">
        <v>0.25</v>
      </c>
      <c r="AK53" s="1">
        <v>0.23</v>
      </c>
      <c r="AL53" s="1">
        <v>0.85</v>
      </c>
      <c r="AM53" s="1">
        <v>0.84</v>
      </c>
      <c r="AO53" s="1">
        <v>9</v>
      </c>
      <c r="AP53" s="23">
        <f t="shared" si="94"/>
        <v>15.064659999999996</v>
      </c>
      <c r="AQ53" s="23">
        <f t="shared" si="95"/>
        <v>-23.383751600000004</v>
      </c>
    </row>
    <row r="54" spans="6:43" x14ac:dyDescent="0.3">
      <c r="F54" s="1">
        <v>10</v>
      </c>
      <c r="G54" s="27">
        <f t="shared" ref="G54" si="110">G40+AP40</f>
        <v>47.242403999999993</v>
      </c>
      <c r="H54" s="27">
        <f t="shared" ref="H54" si="111">H40+AQ40</f>
        <v>19.458370000000002</v>
      </c>
      <c r="I54" s="22">
        <f t="shared" si="88"/>
        <v>1097.8034600000001</v>
      </c>
      <c r="J54" s="1">
        <f t="shared" si="89"/>
        <v>0</v>
      </c>
      <c r="K54" s="1">
        <f t="shared" si="90"/>
        <v>0</v>
      </c>
      <c r="L54" s="1">
        <f t="shared" si="91"/>
        <v>0</v>
      </c>
      <c r="M54" s="22">
        <f t="shared" si="98"/>
        <v>1097.8034600000001</v>
      </c>
      <c r="O54" s="1">
        <v>10</v>
      </c>
      <c r="P54" s="25">
        <f t="shared" si="99"/>
        <v>8.0064039999999999</v>
      </c>
      <c r="Q54" s="25">
        <f t="shared" si="100"/>
        <v>-3.7806299999999995</v>
      </c>
      <c r="S54" s="1">
        <v>10</v>
      </c>
      <c r="T54" s="30">
        <f t="shared" si="101"/>
        <v>47.242403999999993</v>
      </c>
      <c r="U54" s="30">
        <f t="shared" si="102"/>
        <v>19.458370000000002</v>
      </c>
      <c r="V54" s="1">
        <f t="shared" si="103"/>
        <v>1097.8034600000001</v>
      </c>
      <c r="W54" s="1">
        <f t="shared" si="104"/>
        <v>0</v>
      </c>
      <c r="X54" s="1">
        <f t="shared" si="105"/>
        <v>0</v>
      </c>
      <c r="Y54" s="1">
        <f t="shared" si="106"/>
        <v>0</v>
      </c>
      <c r="Z54" s="1">
        <f t="shared" si="107"/>
        <v>1097.8034600000001</v>
      </c>
      <c r="AA54" s="1">
        <f t="shared" si="92"/>
        <v>47.242403999999993</v>
      </c>
      <c r="AB54" s="1">
        <f t="shared" si="93"/>
        <v>19.458370000000002</v>
      </c>
      <c r="AD54" s="1">
        <v>10</v>
      </c>
      <c r="AE54" s="1">
        <f t="shared" si="108"/>
        <v>50.477199999999996</v>
      </c>
      <c r="AF54" s="1">
        <f t="shared" si="109"/>
        <v>22.556000000000001</v>
      </c>
      <c r="AH54" s="1">
        <v>0.39</v>
      </c>
      <c r="AI54" s="1">
        <v>0.8</v>
      </c>
      <c r="AJ54" s="1">
        <v>0.44</v>
      </c>
      <c r="AK54" s="1">
        <v>0.55000000000000004</v>
      </c>
      <c r="AL54" s="1">
        <v>0.56000000000000005</v>
      </c>
      <c r="AM54" s="1">
        <v>0.44</v>
      </c>
      <c r="AO54" s="1">
        <v>10</v>
      </c>
      <c r="AP54" s="23">
        <f t="shared" si="94"/>
        <v>4.5458078000000013</v>
      </c>
      <c r="AQ54" s="23">
        <f t="shared" si="95"/>
        <v>-0.71638930000000034</v>
      </c>
    </row>
    <row r="55" spans="6:43" x14ac:dyDescent="0.3">
      <c r="M55" s="15">
        <f>MAX(M45:M54)</f>
        <v>1131.70562</v>
      </c>
      <c r="Z55" s="15">
        <f>MAX(Z45:Z54)</f>
        <v>1208.2779999999998</v>
      </c>
    </row>
    <row r="57" spans="6:43" x14ac:dyDescent="0.3">
      <c r="F57" s="11" t="s">
        <v>54</v>
      </c>
      <c r="G57" s="12"/>
      <c r="H57" s="12"/>
      <c r="P57" s="1" t="s">
        <v>48</v>
      </c>
      <c r="T57" s="1" t="s">
        <v>52</v>
      </c>
      <c r="AE57" s="1" t="s">
        <v>50</v>
      </c>
      <c r="AJ57" s="1" t="s">
        <v>49</v>
      </c>
      <c r="AP57" s="1" t="s">
        <v>51</v>
      </c>
    </row>
    <row r="58" spans="6:43" x14ac:dyDescent="0.3">
      <c r="G58" s="1" t="s">
        <v>4</v>
      </c>
      <c r="H58" s="1" t="s">
        <v>5</v>
      </c>
      <c r="I58" s="1" t="s">
        <v>28</v>
      </c>
      <c r="J58" s="1" t="s">
        <v>29</v>
      </c>
      <c r="K58" s="1" t="s">
        <v>30</v>
      </c>
      <c r="L58" s="1" t="s">
        <v>31</v>
      </c>
      <c r="M58" s="1" t="s">
        <v>33</v>
      </c>
      <c r="P58" s="1" t="s">
        <v>4</v>
      </c>
      <c r="Q58" s="1" t="s">
        <v>5</v>
      </c>
      <c r="T58" s="1" t="s">
        <v>4</v>
      </c>
      <c r="U58" s="1" t="s">
        <v>5</v>
      </c>
      <c r="V58" s="1" t="s">
        <v>28</v>
      </c>
      <c r="W58" s="1" t="s">
        <v>29</v>
      </c>
      <c r="X58" s="1" t="s">
        <v>30</v>
      </c>
      <c r="Y58" s="1" t="s">
        <v>31</v>
      </c>
      <c r="Z58" s="1" t="s">
        <v>33</v>
      </c>
      <c r="AA58" s="1" t="s">
        <v>4</v>
      </c>
      <c r="AB58" s="1" t="s">
        <v>5</v>
      </c>
      <c r="AE58" s="1" t="s">
        <v>4</v>
      </c>
      <c r="AF58" s="1" t="s">
        <v>5</v>
      </c>
      <c r="AH58" s="1">
        <v>1</v>
      </c>
      <c r="AI58" s="1">
        <v>2</v>
      </c>
      <c r="AJ58" s="1">
        <v>3</v>
      </c>
      <c r="AK58" s="1">
        <v>4</v>
      </c>
      <c r="AL58" s="1">
        <v>5</v>
      </c>
      <c r="AM58" s="1">
        <v>6</v>
      </c>
      <c r="AP58" s="1" t="s">
        <v>4</v>
      </c>
      <c r="AQ58" s="1" t="s">
        <v>5</v>
      </c>
    </row>
    <row r="59" spans="6:43" x14ac:dyDescent="0.3">
      <c r="F59" s="1">
        <v>1</v>
      </c>
      <c r="G59" s="27">
        <f>G45+AP45</f>
        <v>10.024475200000001</v>
      </c>
      <c r="H59" s="27">
        <f>H45+AQ45</f>
        <v>23.928451750000001</v>
      </c>
      <c r="I59" s="22">
        <f t="shared" ref="I59:I68" si="112">15*G59+20*H59</f>
        <v>628.93616299999996</v>
      </c>
      <c r="J59" s="1">
        <f t="shared" ref="J59:J68" si="113">IF(G59+2*H59&gt;150,1,0)</f>
        <v>0</v>
      </c>
      <c r="K59" s="1">
        <f t="shared" ref="K59:K68" si="114">IF(2*G59+2*H59&gt;200,1,0)</f>
        <v>0</v>
      </c>
      <c r="L59" s="1">
        <f t="shared" ref="L59:L68" si="115">IF(G59+3*H59&gt;120,1,0)</f>
        <v>0</v>
      </c>
      <c r="M59" s="22">
        <f>IF(SUM(J59:L59)=0,I59,0)</f>
        <v>628.93616299999996</v>
      </c>
      <c r="O59" s="1">
        <v>1</v>
      </c>
      <c r="P59" s="25">
        <f>AP45</f>
        <v>4.5526031999999965</v>
      </c>
      <c r="Q59" s="25">
        <f>AQ45</f>
        <v>-7.429233250000002</v>
      </c>
      <c r="S59" s="1">
        <v>1</v>
      </c>
      <c r="T59" s="30">
        <f>IF($M59&gt;$Z45,G59,T45)</f>
        <v>5.4718720000000047</v>
      </c>
      <c r="U59" s="30">
        <f>IF($M59&gt;$Z45,H59,U45)</f>
        <v>31.357685000000004</v>
      </c>
      <c r="V59" s="1">
        <f>15*T59+20*U59</f>
        <v>709.23178000000019</v>
      </c>
      <c r="W59" s="1">
        <f>IF(T59+2*U59&gt;150,1,0)</f>
        <v>0</v>
      </c>
      <c r="X59" s="1">
        <f>IF(2*T59+2*U59&gt;200,1,0)</f>
        <v>0</v>
      </c>
      <c r="Y59" s="1">
        <f>IF(T59+3*U59&gt;120,1,0)</f>
        <v>0</v>
      </c>
      <c r="Z59" s="1">
        <f>IF(SUM(W59:Y59)=0,V59,0)</f>
        <v>709.23178000000019</v>
      </c>
      <c r="AA59" s="1">
        <f t="shared" ref="AA59:AA68" si="116">T59</f>
        <v>5.4718720000000047</v>
      </c>
      <c r="AB59" s="1">
        <f t="shared" ref="AB59:AB68" si="117">U59</f>
        <v>31.357685000000004</v>
      </c>
      <c r="AD59" s="1">
        <v>1</v>
      </c>
      <c r="AE59" s="1">
        <f>VLOOKUP($Z69,$Z59:$AB68,2,)</f>
        <v>50.477199999999996</v>
      </c>
      <c r="AF59" s="1">
        <f>VLOOKUP($Z69,$Z59:$AB68,3,)</f>
        <v>22.556000000000001</v>
      </c>
      <c r="AH59" s="1">
        <v>0</v>
      </c>
      <c r="AI59" s="1">
        <v>0.75</v>
      </c>
      <c r="AJ59" s="1">
        <v>0.33</v>
      </c>
      <c r="AK59" s="1">
        <v>1</v>
      </c>
      <c r="AL59" s="1">
        <v>0.5</v>
      </c>
      <c r="AM59" s="1">
        <v>0.12</v>
      </c>
      <c r="AO59" s="1">
        <v>1</v>
      </c>
      <c r="AP59" s="23">
        <f t="shared" ref="AP59:AP68" si="118">AH59*P59+AI59*(T59-G59)+AJ59*(AE59-G59)</f>
        <v>9.9349467840000045</v>
      </c>
      <c r="AQ59" s="23">
        <f t="shared" ref="AQ59:AQ68" si="119">AK59*Q59+AL59*(U59-H59)+AM59*(AF59-H59)</f>
        <v>-3.8793108350000005</v>
      </c>
    </row>
    <row r="60" spans="6:43" x14ac:dyDescent="0.3">
      <c r="F60" s="1">
        <v>2</v>
      </c>
      <c r="G60" s="27">
        <f t="shared" ref="G60:G66" si="120">G46+AP46</f>
        <v>7.2445870000000028</v>
      </c>
      <c r="H60" s="27">
        <f t="shared" ref="H60:H66" si="121">H46+AQ46</f>
        <v>13.738682240000006</v>
      </c>
      <c r="I60" s="22">
        <f t="shared" si="112"/>
        <v>383.44244980000019</v>
      </c>
      <c r="J60" s="1">
        <f t="shared" si="113"/>
        <v>0</v>
      </c>
      <c r="K60" s="1">
        <f t="shared" si="114"/>
        <v>0</v>
      </c>
      <c r="L60" s="1">
        <f t="shared" si="115"/>
        <v>0</v>
      </c>
      <c r="M60" s="22">
        <f t="shared" ref="M60:M68" si="122">IF(SUM(J60:L60)=0,I60,0)</f>
        <v>383.44244980000019</v>
      </c>
      <c r="O60" s="1">
        <v>2</v>
      </c>
      <c r="P60" s="25">
        <f t="shared" ref="P60:P68" si="123">AP46</f>
        <v>-18.126272999999998</v>
      </c>
      <c r="Q60" s="25">
        <f t="shared" ref="Q60:Q68" si="124">AQ46</f>
        <v>-9.6232857599999981</v>
      </c>
      <c r="S60" s="1">
        <v>2</v>
      </c>
      <c r="T60" s="30">
        <f t="shared" ref="T60:T68" si="125">IF($M60&gt;$Z46,G60,T46)</f>
        <v>25.37086</v>
      </c>
      <c r="U60" s="30">
        <f t="shared" ref="U60:U68" si="126">IF($M60&gt;$Z46,H60,U46)</f>
        <v>23.361968000000005</v>
      </c>
      <c r="V60" s="1">
        <f t="shared" ref="V60:V68" si="127">15*T60+20*U60</f>
        <v>847.80226000000016</v>
      </c>
      <c r="W60" s="1">
        <f t="shared" ref="W60:W68" si="128">IF(T60+2*U60&gt;150,1,0)</f>
        <v>0</v>
      </c>
      <c r="X60" s="1">
        <f t="shared" ref="X60:X68" si="129">IF(2*T60+2*U60&gt;200,1,0)</f>
        <v>0</v>
      </c>
      <c r="Y60" s="1">
        <f t="shared" ref="Y60:Y68" si="130">IF(T60+3*U60&gt;120,1,0)</f>
        <v>0</v>
      </c>
      <c r="Z60" s="1">
        <f t="shared" ref="Z60:Z68" si="131">IF(SUM(W60:Y60)=0,V60,0)</f>
        <v>847.80226000000016</v>
      </c>
      <c r="AA60" s="1">
        <f t="shared" si="116"/>
        <v>25.37086</v>
      </c>
      <c r="AB60" s="1">
        <f t="shared" si="117"/>
        <v>23.361968000000005</v>
      </c>
      <c r="AD60" s="1">
        <v>2</v>
      </c>
      <c r="AE60" s="1">
        <f>AE59</f>
        <v>50.477199999999996</v>
      </c>
      <c r="AF60" s="1">
        <f>AF59</f>
        <v>22.556000000000001</v>
      </c>
      <c r="AH60" s="1">
        <v>0.56999999999999995</v>
      </c>
      <c r="AI60" s="1">
        <v>0.24</v>
      </c>
      <c r="AJ60" s="1">
        <v>0.43</v>
      </c>
      <c r="AK60" s="1">
        <v>0.17</v>
      </c>
      <c r="AL60" s="1">
        <v>0.55000000000000004</v>
      </c>
      <c r="AM60" s="1">
        <v>0.97</v>
      </c>
      <c r="AO60" s="1">
        <v>2</v>
      </c>
      <c r="AP60" s="23">
        <f t="shared" si="118"/>
        <v>12.6083535</v>
      </c>
      <c r="AQ60" s="23">
        <f t="shared" si="119"/>
        <v>12.209646815999996</v>
      </c>
    </row>
    <row r="61" spans="6:43" x14ac:dyDescent="0.3">
      <c r="F61" s="1">
        <v>3</v>
      </c>
      <c r="G61" s="27">
        <f t="shared" si="120"/>
        <v>53.222529560000012</v>
      </c>
      <c r="H61" s="27">
        <f t="shared" si="121"/>
        <v>30.348218800000001</v>
      </c>
      <c r="I61" s="22">
        <f t="shared" si="112"/>
        <v>1405.3023194000002</v>
      </c>
      <c r="J61" s="1">
        <f t="shared" si="113"/>
        <v>0</v>
      </c>
      <c r="K61" s="1">
        <f t="shared" si="114"/>
        <v>0</v>
      </c>
      <c r="L61" s="1">
        <f t="shared" si="115"/>
        <v>1</v>
      </c>
      <c r="M61" s="22">
        <f t="shared" si="122"/>
        <v>0</v>
      </c>
      <c r="O61" s="1">
        <v>3</v>
      </c>
      <c r="P61" s="25">
        <f t="shared" si="123"/>
        <v>-7.2429384399999996</v>
      </c>
      <c r="Q61" s="25">
        <f t="shared" si="124"/>
        <v>0.38077880000000253</v>
      </c>
      <c r="S61" s="1">
        <v>3</v>
      </c>
      <c r="T61" s="30">
        <f t="shared" si="125"/>
        <v>92</v>
      </c>
      <c r="U61" s="30">
        <f t="shared" si="126"/>
        <v>40</v>
      </c>
      <c r="V61" s="1">
        <f t="shared" si="127"/>
        <v>2180</v>
      </c>
      <c r="W61" s="1">
        <f t="shared" si="128"/>
        <v>1</v>
      </c>
      <c r="X61" s="1">
        <f t="shared" si="129"/>
        <v>1</v>
      </c>
      <c r="Y61" s="1">
        <f t="shared" si="130"/>
        <v>1</v>
      </c>
      <c r="Z61" s="1">
        <f t="shared" si="131"/>
        <v>0</v>
      </c>
      <c r="AA61" s="1">
        <f t="shared" si="116"/>
        <v>92</v>
      </c>
      <c r="AB61" s="1">
        <f t="shared" si="117"/>
        <v>40</v>
      </c>
      <c r="AD61" s="1">
        <v>3</v>
      </c>
      <c r="AE61" s="1">
        <f t="shared" ref="AE61:AE68" si="132">AE60</f>
        <v>50.477199999999996</v>
      </c>
      <c r="AF61" s="1">
        <f t="shared" ref="AF61:AF68" si="133">AF60</f>
        <v>22.556000000000001</v>
      </c>
      <c r="AH61" s="1">
        <v>0.69</v>
      </c>
      <c r="AI61" s="1">
        <v>0.36</v>
      </c>
      <c r="AJ61" s="1">
        <v>0.72</v>
      </c>
      <c r="AK61" s="1">
        <v>0.24</v>
      </c>
      <c r="AL61" s="1">
        <v>0.74</v>
      </c>
      <c r="AM61" s="1">
        <v>0.37</v>
      </c>
      <c r="AO61" s="1">
        <v>3</v>
      </c>
      <c r="AP61" s="23">
        <f t="shared" si="118"/>
        <v>6.9856245515999849</v>
      </c>
      <c r="AQ61" s="23">
        <f t="shared" si="119"/>
        <v>4.3505840439999997</v>
      </c>
    </row>
    <row r="62" spans="6:43" x14ac:dyDescent="0.3">
      <c r="F62" s="1">
        <v>4</v>
      </c>
      <c r="G62" s="27">
        <f t="shared" si="120"/>
        <v>33.692063679999997</v>
      </c>
      <c r="H62" s="27">
        <f t="shared" si="121"/>
        <v>21.0275979</v>
      </c>
      <c r="I62" s="22">
        <f t="shared" si="112"/>
        <v>925.93291320000003</v>
      </c>
      <c r="J62" s="1">
        <f t="shared" si="113"/>
        <v>0</v>
      </c>
      <c r="K62" s="1">
        <f t="shared" si="114"/>
        <v>0</v>
      </c>
      <c r="L62" s="1">
        <f t="shared" si="115"/>
        <v>0</v>
      </c>
      <c r="M62" s="22">
        <f t="shared" si="122"/>
        <v>925.93291320000003</v>
      </c>
      <c r="O62" s="1">
        <v>4</v>
      </c>
      <c r="P62" s="25">
        <f t="shared" si="123"/>
        <v>1.3399356800000006</v>
      </c>
      <c r="Q62" s="25">
        <f t="shared" si="124"/>
        <v>-1.4588071000000025</v>
      </c>
      <c r="S62" s="1">
        <v>4</v>
      </c>
      <c r="T62" s="30">
        <f t="shared" si="125"/>
        <v>38.339999999999996</v>
      </c>
      <c r="U62" s="30">
        <f t="shared" si="126"/>
        <v>20.622499999999999</v>
      </c>
      <c r="V62" s="1">
        <f t="shared" si="127"/>
        <v>987.55</v>
      </c>
      <c r="W62" s="1">
        <f t="shared" si="128"/>
        <v>0</v>
      </c>
      <c r="X62" s="1">
        <f t="shared" si="129"/>
        <v>0</v>
      </c>
      <c r="Y62" s="1">
        <f t="shared" si="130"/>
        <v>0</v>
      </c>
      <c r="Z62" s="1">
        <f t="shared" si="131"/>
        <v>987.55</v>
      </c>
      <c r="AA62" s="1">
        <f t="shared" si="116"/>
        <v>38.339999999999996</v>
      </c>
      <c r="AB62" s="1">
        <f t="shared" si="117"/>
        <v>20.622499999999999</v>
      </c>
      <c r="AD62" s="1">
        <v>4</v>
      </c>
      <c r="AE62" s="1">
        <f t="shared" si="132"/>
        <v>50.477199999999996</v>
      </c>
      <c r="AF62" s="1">
        <f t="shared" si="133"/>
        <v>22.556000000000001</v>
      </c>
      <c r="AH62" s="1">
        <v>0.94</v>
      </c>
      <c r="AI62" s="1">
        <v>0.72</v>
      </c>
      <c r="AJ62" s="1">
        <v>0.98</v>
      </c>
      <c r="AK62" s="1">
        <v>0.6</v>
      </c>
      <c r="AL62" s="1">
        <v>0.65</v>
      </c>
      <c r="AM62" s="1">
        <v>0.89</v>
      </c>
      <c r="AO62" s="1">
        <v>4</v>
      </c>
      <c r="AP62" s="23">
        <f t="shared" si="118"/>
        <v>21.055487283199998</v>
      </c>
      <c r="AQ62" s="23">
        <f t="shared" si="119"/>
        <v>0.22167997399999839</v>
      </c>
    </row>
    <row r="63" spans="6:43" x14ac:dyDescent="0.3">
      <c r="F63" s="1">
        <v>5</v>
      </c>
      <c r="G63" s="27">
        <f t="shared" si="120"/>
        <v>44.159467839999991</v>
      </c>
      <c r="H63" s="27">
        <f t="shared" si="121"/>
        <v>19.265331320000001</v>
      </c>
      <c r="I63" s="22">
        <f t="shared" si="112"/>
        <v>1047.6986440000001</v>
      </c>
      <c r="J63" s="1">
        <f t="shared" si="113"/>
        <v>0</v>
      </c>
      <c r="K63" s="1">
        <f t="shared" si="114"/>
        <v>0</v>
      </c>
      <c r="L63" s="1">
        <f t="shared" si="115"/>
        <v>0</v>
      </c>
      <c r="M63" s="22">
        <f t="shared" si="122"/>
        <v>1047.6986440000001</v>
      </c>
      <c r="O63" s="1">
        <v>5</v>
      </c>
      <c r="P63" s="25">
        <f t="shared" si="123"/>
        <v>-3.3324041600000012</v>
      </c>
      <c r="Q63" s="25">
        <f t="shared" si="124"/>
        <v>13.668703319999995</v>
      </c>
      <c r="S63" s="1">
        <v>5</v>
      </c>
      <c r="T63" s="30">
        <f t="shared" si="125"/>
        <v>56.699599999999997</v>
      </c>
      <c r="U63" s="30">
        <f t="shared" si="126"/>
        <v>14.997700000000002</v>
      </c>
      <c r="V63" s="1">
        <f t="shared" si="127"/>
        <v>1150.4479999999999</v>
      </c>
      <c r="W63" s="1">
        <f t="shared" si="128"/>
        <v>0</v>
      </c>
      <c r="X63" s="1">
        <f t="shared" si="129"/>
        <v>0</v>
      </c>
      <c r="Y63" s="1">
        <f t="shared" si="130"/>
        <v>0</v>
      </c>
      <c r="Z63" s="1">
        <f t="shared" si="131"/>
        <v>1150.4479999999999</v>
      </c>
      <c r="AA63" s="1">
        <f t="shared" si="116"/>
        <v>56.699599999999997</v>
      </c>
      <c r="AB63" s="1">
        <f t="shared" si="117"/>
        <v>14.997700000000002</v>
      </c>
      <c r="AD63" s="1">
        <v>5</v>
      </c>
      <c r="AE63" s="1">
        <f t="shared" si="132"/>
        <v>50.477199999999996</v>
      </c>
      <c r="AF63" s="1">
        <f t="shared" si="133"/>
        <v>22.556000000000001</v>
      </c>
      <c r="AH63" s="1">
        <v>0.18</v>
      </c>
      <c r="AI63" s="1">
        <v>0.44</v>
      </c>
      <c r="AJ63" s="1">
        <v>0.24</v>
      </c>
      <c r="AK63" s="1">
        <v>0.38</v>
      </c>
      <c r="AL63" s="1">
        <v>0.08</v>
      </c>
      <c r="AM63" s="1">
        <v>0.22</v>
      </c>
      <c r="AO63" s="1">
        <v>5</v>
      </c>
      <c r="AP63" s="23">
        <f t="shared" si="118"/>
        <v>6.4340811200000037</v>
      </c>
      <c r="AQ63" s="23">
        <f t="shared" si="119"/>
        <v>5.5766438655999986</v>
      </c>
    </row>
    <row r="64" spans="6:43" x14ac:dyDescent="0.3">
      <c r="F64" s="1">
        <v>6</v>
      </c>
      <c r="G64" s="27">
        <f t="shared" si="120"/>
        <v>49.349208799999992</v>
      </c>
      <c r="H64" s="27">
        <f t="shared" si="121"/>
        <v>22.533920000000002</v>
      </c>
      <c r="I64" s="22">
        <f t="shared" si="112"/>
        <v>1190.9165319999997</v>
      </c>
      <c r="J64" s="1">
        <f t="shared" si="113"/>
        <v>0</v>
      </c>
      <c r="K64" s="1">
        <f t="shared" si="114"/>
        <v>0</v>
      </c>
      <c r="L64" s="1">
        <f t="shared" si="115"/>
        <v>0</v>
      </c>
      <c r="M64" s="22">
        <f t="shared" si="122"/>
        <v>1190.9165319999997</v>
      </c>
      <c r="O64" s="1">
        <v>6</v>
      </c>
      <c r="P64" s="25">
        <f t="shared" si="123"/>
        <v>-2.7167112000000042</v>
      </c>
      <c r="Q64" s="25">
        <f t="shared" si="124"/>
        <v>-2.2300800000000027</v>
      </c>
      <c r="S64" s="1">
        <v>6</v>
      </c>
      <c r="T64" s="30">
        <f t="shared" si="125"/>
        <v>50.477199999999996</v>
      </c>
      <c r="U64" s="30">
        <f t="shared" si="126"/>
        <v>22.556000000000001</v>
      </c>
      <c r="V64" s="1">
        <f t="shared" si="127"/>
        <v>1208.2779999999998</v>
      </c>
      <c r="W64" s="1">
        <f t="shared" si="128"/>
        <v>0</v>
      </c>
      <c r="X64" s="1">
        <f t="shared" si="129"/>
        <v>0</v>
      </c>
      <c r="Y64" s="1">
        <f t="shared" si="130"/>
        <v>0</v>
      </c>
      <c r="Z64" s="15">
        <f t="shared" si="131"/>
        <v>1208.2779999999998</v>
      </c>
      <c r="AA64" s="15">
        <f t="shared" si="116"/>
        <v>50.477199999999996</v>
      </c>
      <c r="AB64" s="15">
        <f t="shared" si="117"/>
        <v>22.556000000000001</v>
      </c>
      <c r="AD64" s="1">
        <v>6</v>
      </c>
      <c r="AE64" s="1">
        <f t="shared" si="132"/>
        <v>50.477199999999996</v>
      </c>
      <c r="AF64" s="1">
        <f t="shared" si="133"/>
        <v>22.556000000000001</v>
      </c>
      <c r="AH64" s="1">
        <v>0.84</v>
      </c>
      <c r="AI64" s="1">
        <v>0.81</v>
      </c>
      <c r="AJ64" s="1">
        <v>0.46</v>
      </c>
      <c r="AK64" s="1">
        <v>0.77</v>
      </c>
      <c r="AL64" s="1">
        <v>0.54</v>
      </c>
      <c r="AM64" s="1">
        <v>0.92</v>
      </c>
      <c r="AO64" s="1">
        <v>6</v>
      </c>
      <c r="AP64" s="23">
        <f t="shared" si="118"/>
        <v>-0.84948858399999849</v>
      </c>
      <c r="AQ64" s="23">
        <f t="shared" si="119"/>
        <v>-1.6849248000000037</v>
      </c>
    </row>
    <row r="65" spans="6:43" x14ac:dyDescent="0.3">
      <c r="F65" s="1">
        <v>7</v>
      </c>
      <c r="G65" s="27">
        <f t="shared" si="120"/>
        <v>46.496884159999993</v>
      </c>
      <c r="H65" s="27">
        <f t="shared" si="121"/>
        <v>22.700114920000001</v>
      </c>
      <c r="I65" s="22">
        <f t="shared" si="112"/>
        <v>1151.4555607999998</v>
      </c>
      <c r="J65" s="1">
        <f t="shared" si="113"/>
        <v>0</v>
      </c>
      <c r="K65" s="1">
        <f t="shared" si="114"/>
        <v>0</v>
      </c>
      <c r="L65" s="1">
        <f t="shared" si="115"/>
        <v>0</v>
      </c>
      <c r="M65" s="22">
        <f t="shared" si="122"/>
        <v>1151.4555607999998</v>
      </c>
      <c r="O65" s="1">
        <v>7</v>
      </c>
      <c r="P65" s="25">
        <f t="shared" si="123"/>
        <v>-3.883199840000001</v>
      </c>
      <c r="Q65" s="25">
        <f t="shared" si="124"/>
        <v>3.8998969200000002</v>
      </c>
      <c r="S65" s="1">
        <v>7</v>
      </c>
      <c r="T65" s="30">
        <f t="shared" si="125"/>
        <v>46.496884159999993</v>
      </c>
      <c r="U65" s="30">
        <f t="shared" si="126"/>
        <v>22.700114920000001</v>
      </c>
      <c r="V65" s="1">
        <f t="shared" si="127"/>
        <v>1151.4555607999998</v>
      </c>
      <c r="W65" s="1">
        <f t="shared" si="128"/>
        <v>0</v>
      </c>
      <c r="X65" s="1">
        <f t="shared" si="129"/>
        <v>0</v>
      </c>
      <c r="Y65" s="1">
        <f t="shared" si="130"/>
        <v>0</v>
      </c>
      <c r="Z65" s="1">
        <f t="shared" si="131"/>
        <v>1151.4555607999998</v>
      </c>
      <c r="AA65" s="1">
        <f t="shared" si="116"/>
        <v>46.496884159999993</v>
      </c>
      <c r="AB65" s="1">
        <f t="shared" si="117"/>
        <v>22.700114920000001</v>
      </c>
      <c r="AD65" s="1">
        <v>7</v>
      </c>
      <c r="AE65" s="1">
        <f t="shared" si="132"/>
        <v>50.477199999999996</v>
      </c>
      <c r="AF65" s="1">
        <f t="shared" si="133"/>
        <v>22.556000000000001</v>
      </c>
      <c r="AH65" s="1">
        <v>0.28000000000000003</v>
      </c>
      <c r="AI65" s="1">
        <v>0.32</v>
      </c>
      <c r="AJ65" s="1">
        <v>0.3</v>
      </c>
      <c r="AK65" s="1">
        <v>0.61</v>
      </c>
      <c r="AL65" s="1">
        <v>0.62</v>
      </c>
      <c r="AM65" s="1">
        <v>0.15</v>
      </c>
      <c r="AO65" s="1">
        <v>7</v>
      </c>
      <c r="AP65" s="23">
        <f t="shared" si="118"/>
        <v>0.10679879680000059</v>
      </c>
      <c r="AQ65" s="23">
        <f t="shared" si="119"/>
        <v>2.3573198831999997</v>
      </c>
    </row>
    <row r="66" spans="6:43" x14ac:dyDescent="0.3">
      <c r="F66" s="1">
        <v>8</v>
      </c>
      <c r="G66" s="27">
        <f t="shared" si="120"/>
        <v>64.039766880000002</v>
      </c>
      <c r="H66" s="27">
        <f t="shared" si="121"/>
        <v>30.186608</v>
      </c>
      <c r="I66" s="22">
        <f t="shared" si="112"/>
        <v>1564.3286631999999</v>
      </c>
      <c r="J66" s="1">
        <f t="shared" si="113"/>
        <v>0</v>
      </c>
      <c r="K66" s="1">
        <f t="shared" si="114"/>
        <v>0</v>
      </c>
      <c r="L66" s="1">
        <f t="shared" si="115"/>
        <v>1</v>
      </c>
      <c r="M66" s="22">
        <f t="shared" si="122"/>
        <v>0</v>
      </c>
      <c r="O66" s="1">
        <v>8</v>
      </c>
      <c r="P66" s="25">
        <f t="shared" si="123"/>
        <v>-2.7862891199999957</v>
      </c>
      <c r="Q66" s="25">
        <f t="shared" si="124"/>
        <v>-0.36743199999999998</v>
      </c>
      <c r="S66" s="1">
        <v>8</v>
      </c>
      <c r="T66" s="30">
        <f t="shared" si="125"/>
        <v>86</v>
      </c>
      <c r="U66" s="30">
        <f t="shared" si="126"/>
        <v>33</v>
      </c>
      <c r="V66" s="1">
        <f t="shared" si="127"/>
        <v>1950</v>
      </c>
      <c r="W66" s="1">
        <f t="shared" si="128"/>
        <v>1</v>
      </c>
      <c r="X66" s="1">
        <f t="shared" si="129"/>
        <v>1</v>
      </c>
      <c r="Y66" s="1">
        <f t="shared" si="130"/>
        <v>1</v>
      </c>
      <c r="Z66" s="1">
        <f t="shared" si="131"/>
        <v>0</v>
      </c>
      <c r="AA66" s="1">
        <f t="shared" si="116"/>
        <v>86</v>
      </c>
      <c r="AB66" s="1">
        <f t="shared" si="117"/>
        <v>33</v>
      </c>
      <c r="AD66" s="1">
        <v>8</v>
      </c>
      <c r="AE66" s="1">
        <f t="shared" si="132"/>
        <v>50.477199999999996</v>
      </c>
      <c r="AF66" s="1">
        <f t="shared" si="133"/>
        <v>22.556000000000001</v>
      </c>
      <c r="AH66" s="1">
        <v>0.47</v>
      </c>
      <c r="AI66" s="1">
        <v>0.28000000000000003</v>
      </c>
      <c r="AJ66" s="1">
        <v>0.46</v>
      </c>
      <c r="AK66" s="1">
        <v>0.12</v>
      </c>
      <c r="AL66" s="1">
        <v>7.0000000000000007E-2</v>
      </c>
      <c r="AM66" s="1">
        <v>0.5</v>
      </c>
      <c r="AO66" s="1">
        <v>8</v>
      </c>
      <c r="AP66" s="23">
        <f t="shared" si="118"/>
        <v>-1.3994713776000012</v>
      </c>
      <c r="AQ66" s="23">
        <f t="shared" si="119"/>
        <v>-3.6624583999999993</v>
      </c>
    </row>
    <row r="67" spans="6:43" x14ac:dyDescent="0.3">
      <c r="F67" s="1">
        <v>9</v>
      </c>
      <c r="G67" s="27">
        <f>G53+AP53</f>
        <v>3.2858599999999925</v>
      </c>
      <c r="H67" s="27">
        <f>H53+AQ53</f>
        <v>-0.80604160000000036</v>
      </c>
      <c r="I67" s="22">
        <f t="shared" si="112"/>
        <v>33.16706799999988</v>
      </c>
      <c r="J67" s="1">
        <f t="shared" si="113"/>
        <v>0</v>
      </c>
      <c r="K67" s="1">
        <f t="shared" si="114"/>
        <v>0</v>
      </c>
      <c r="L67" s="1">
        <f t="shared" si="115"/>
        <v>0</v>
      </c>
      <c r="M67" s="22">
        <f t="shared" si="122"/>
        <v>33.16706799999988</v>
      </c>
      <c r="O67" s="1">
        <v>9</v>
      </c>
      <c r="P67" s="25">
        <f t="shared" si="123"/>
        <v>15.064659999999996</v>
      </c>
      <c r="Q67" s="25">
        <f t="shared" si="124"/>
        <v>-23.383751600000004</v>
      </c>
      <c r="S67" s="1">
        <v>9</v>
      </c>
      <c r="T67" s="30">
        <f t="shared" si="125"/>
        <v>45</v>
      </c>
      <c r="U67" s="30">
        <f t="shared" si="126"/>
        <v>3</v>
      </c>
      <c r="V67" s="1">
        <f t="shared" si="127"/>
        <v>735</v>
      </c>
      <c r="W67" s="1">
        <f t="shared" si="128"/>
        <v>0</v>
      </c>
      <c r="X67" s="1">
        <f t="shared" si="129"/>
        <v>0</v>
      </c>
      <c r="Y67" s="1">
        <f t="shared" si="130"/>
        <v>0</v>
      </c>
      <c r="Z67" s="1">
        <f t="shared" si="131"/>
        <v>735</v>
      </c>
      <c r="AA67" s="1">
        <f t="shared" si="116"/>
        <v>45</v>
      </c>
      <c r="AB67" s="1">
        <f t="shared" si="117"/>
        <v>3</v>
      </c>
      <c r="AD67" s="1">
        <v>9</v>
      </c>
      <c r="AE67" s="1">
        <f t="shared" si="132"/>
        <v>50.477199999999996</v>
      </c>
      <c r="AF67" s="1">
        <f t="shared" si="133"/>
        <v>22.556000000000001</v>
      </c>
      <c r="AH67" s="1">
        <v>0.62</v>
      </c>
      <c r="AI67" s="1">
        <v>0.74</v>
      </c>
      <c r="AJ67" s="1">
        <v>0.2</v>
      </c>
      <c r="AK67" s="1">
        <v>0.21</v>
      </c>
      <c r="AL67" s="1">
        <v>0.67</v>
      </c>
      <c r="AM67" s="1">
        <v>0.78</v>
      </c>
      <c r="AO67" s="1">
        <v>9</v>
      </c>
      <c r="AP67" s="23">
        <f t="shared" si="118"/>
        <v>49.646820800000008</v>
      </c>
      <c r="AQ67" s="23">
        <f t="shared" si="119"/>
        <v>15.861852484</v>
      </c>
    </row>
    <row r="68" spans="6:43" x14ac:dyDescent="0.3">
      <c r="F68" s="1">
        <v>10</v>
      </c>
      <c r="G68" s="27">
        <f t="shared" ref="G68" si="134">G54+AP54</f>
        <v>51.788211799999992</v>
      </c>
      <c r="H68" s="27">
        <f t="shared" ref="H68" si="135">H54+AQ54</f>
        <v>18.741980700000003</v>
      </c>
      <c r="I68" s="22">
        <f t="shared" si="112"/>
        <v>1151.662791</v>
      </c>
      <c r="J68" s="1">
        <f t="shared" si="113"/>
        <v>0</v>
      </c>
      <c r="K68" s="1">
        <f t="shared" si="114"/>
        <v>0</v>
      </c>
      <c r="L68" s="1">
        <f t="shared" si="115"/>
        <v>0</v>
      </c>
      <c r="M68" s="22">
        <f t="shared" si="122"/>
        <v>1151.662791</v>
      </c>
      <c r="O68" s="1">
        <v>10</v>
      </c>
      <c r="P68" s="25">
        <f t="shared" si="123"/>
        <v>4.5458078000000013</v>
      </c>
      <c r="Q68" s="25">
        <f t="shared" si="124"/>
        <v>-0.71638930000000034</v>
      </c>
      <c r="S68" s="1">
        <v>10</v>
      </c>
      <c r="T68" s="30">
        <f t="shared" si="125"/>
        <v>51.788211799999992</v>
      </c>
      <c r="U68" s="30">
        <f t="shared" si="126"/>
        <v>18.741980700000003</v>
      </c>
      <c r="V68" s="1">
        <f t="shared" si="127"/>
        <v>1151.662791</v>
      </c>
      <c r="W68" s="1">
        <f t="shared" si="128"/>
        <v>0</v>
      </c>
      <c r="X68" s="1">
        <f t="shared" si="129"/>
        <v>0</v>
      </c>
      <c r="Y68" s="1">
        <f t="shared" si="130"/>
        <v>0</v>
      </c>
      <c r="Z68" s="1">
        <f t="shared" si="131"/>
        <v>1151.662791</v>
      </c>
      <c r="AA68" s="1">
        <f t="shared" si="116"/>
        <v>51.788211799999992</v>
      </c>
      <c r="AB68" s="1">
        <f t="shared" si="117"/>
        <v>18.741980700000003</v>
      </c>
      <c r="AD68" s="1">
        <v>10</v>
      </c>
      <c r="AE68" s="1">
        <f t="shared" si="132"/>
        <v>50.477199999999996</v>
      </c>
      <c r="AF68" s="1">
        <f t="shared" si="133"/>
        <v>22.556000000000001</v>
      </c>
      <c r="AH68" s="1">
        <v>0.43</v>
      </c>
      <c r="AI68" s="1">
        <v>0.44</v>
      </c>
      <c r="AJ68" s="1">
        <v>0.97</v>
      </c>
      <c r="AK68" s="1">
        <v>0.01</v>
      </c>
      <c r="AL68" s="1">
        <v>0.75</v>
      </c>
      <c r="AM68" s="1">
        <v>0.28999999999999998</v>
      </c>
      <c r="AO68" s="1">
        <v>10</v>
      </c>
      <c r="AP68" s="23">
        <f t="shared" si="118"/>
        <v>0.68301590800000467</v>
      </c>
      <c r="AQ68" s="23">
        <f t="shared" si="119"/>
        <v>1.0989017039999995</v>
      </c>
    </row>
    <row r="69" spans="6:43" x14ac:dyDescent="0.3">
      <c r="M69" s="15">
        <f>MAX(M59:M68)</f>
        <v>1190.9165319999997</v>
      </c>
      <c r="Z69" s="15">
        <f>MAX(Z59:Z68)</f>
        <v>1208.2779999999998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3F3C-51F9-4781-AB02-D5CCF3FB963E}">
  <dimension ref="A1:AG110"/>
  <sheetViews>
    <sheetView tabSelected="1" zoomScale="90" zoomScaleNormal="90" workbookViewId="0">
      <selection activeCell="AC2" sqref="AC2"/>
    </sheetView>
  </sheetViews>
  <sheetFormatPr defaultRowHeight="14.4" x14ac:dyDescent="0.3"/>
  <cols>
    <col min="3" max="12" width="8.88671875" style="1"/>
    <col min="13" max="13" width="10.77734375" style="1" bestFit="1" customWidth="1"/>
    <col min="14" max="14" width="8.88671875" style="1"/>
    <col min="16" max="22" width="8.88671875" style="1" customWidth="1"/>
    <col min="23" max="33" width="8.88671875" style="1"/>
  </cols>
  <sheetData>
    <row r="1" spans="1:26" x14ac:dyDescent="0.3">
      <c r="D1" s="30" t="s">
        <v>67</v>
      </c>
      <c r="E1" s="34" t="s">
        <v>68</v>
      </c>
      <c r="F1" s="30"/>
      <c r="G1" s="32"/>
      <c r="H1" s="32"/>
      <c r="I1" s="32" t="s">
        <v>65</v>
      </c>
      <c r="J1" s="32"/>
      <c r="K1" s="32"/>
      <c r="Q1" s="33"/>
      <c r="R1" s="33"/>
      <c r="S1" s="33" t="s">
        <v>66</v>
      </c>
      <c r="T1" s="33"/>
      <c r="U1" s="33"/>
      <c r="V1" s="15" t="s">
        <v>55</v>
      </c>
      <c r="W1" s="15">
        <f>MAX(V3:V106)</f>
        <v>1500</v>
      </c>
      <c r="Z1" s="1" t="s">
        <v>70</v>
      </c>
    </row>
    <row r="2" spans="1:26" x14ac:dyDescent="0.3">
      <c r="A2" t="s">
        <v>0</v>
      </c>
      <c r="C2" s="1" t="s">
        <v>73</v>
      </c>
      <c r="D2" s="1" t="s">
        <v>57</v>
      </c>
      <c r="E2" s="1" t="s">
        <v>62</v>
      </c>
      <c r="F2" s="1" t="s">
        <v>63</v>
      </c>
      <c r="G2" s="1" t="s">
        <v>4</v>
      </c>
      <c r="H2" s="1" t="s">
        <v>5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33</v>
      </c>
      <c r="N2" s="1" t="s">
        <v>64</v>
      </c>
      <c r="P2" s="1" t="s">
        <v>4</v>
      </c>
      <c r="Q2" s="1" t="s">
        <v>5</v>
      </c>
      <c r="R2" s="1" t="s">
        <v>28</v>
      </c>
      <c r="S2" s="1" t="s">
        <v>29</v>
      </c>
      <c r="T2" s="1" t="s">
        <v>30</v>
      </c>
      <c r="U2" s="1" t="s">
        <v>31</v>
      </c>
      <c r="V2" s="1" t="s">
        <v>33</v>
      </c>
      <c r="W2" s="1" t="s">
        <v>74</v>
      </c>
      <c r="X2" s="1" t="s">
        <v>60</v>
      </c>
      <c r="Y2" s="1" t="s">
        <v>59</v>
      </c>
      <c r="Z2" s="1" t="s">
        <v>58</v>
      </c>
    </row>
    <row r="3" spans="1:26" x14ac:dyDescent="0.3">
      <c r="A3" t="s">
        <v>1</v>
      </c>
      <c r="C3" s="1">
        <v>0</v>
      </c>
      <c r="D3" s="31"/>
      <c r="E3" s="31">
        <v>32</v>
      </c>
      <c r="F3" s="31">
        <v>1</v>
      </c>
      <c r="G3" s="37">
        <f>E3</f>
        <v>32</v>
      </c>
      <c r="H3" s="37">
        <f>F3</f>
        <v>1</v>
      </c>
      <c r="I3" s="1">
        <f>15*G3+20*H3</f>
        <v>500</v>
      </c>
      <c r="J3" s="1">
        <f>IF(G3+2*H3&gt;150,1,0)</f>
        <v>0</v>
      </c>
      <c r="K3" s="1">
        <f>IF(2*G3+2*H3&gt;200,1,0)</f>
        <v>0</v>
      </c>
      <c r="L3" s="1">
        <f>IF(G3+3*H3&gt;120,1,0)</f>
        <v>0</v>
      </c>
      <c r="M3" s="1">
        <f t="shared" ref="M3:M4" si="0">IF(SUM(J3:L3)=0,I3,-100000000)</f>
        <v>500</v>
      </c>
      <c r="P3" s="2">
        <f>G3</f>
        <v>32</v>
      </c>
      <c r="Q3" s="2">
        <f>H3</f>
        <v>1</v>
      </c>
      <c r="R3" s="1">
        <f>15*P3+20*Q3</f>
        <v>500</v>
      </c>
      <c r="S3" s="1">
        <f>IF(P3+2*Q3&gt;150,1,0)</f>
        <v>0</v>
      </c>
      <c r="T3" s="1">
        <f>IF(2*P3+2*Q3&gt;200,1,0)</f>
        <v>0</v>
      </c>
      <c r="U3" s="1">
        <f>IF(P3+3*Q3&gt;120,1,0)</f>
        <v>0</v>
      </c>
      <c r="V3" s="1">
        <f>MAX(M3,0)</f>
        <v>500</v>
      </c>
      <c r="W3" s="1">
        <v>1550</v>
      </c>
    </row>
    <row r="4" spans="1:26" x14ac:dyDescent="0.3">
      <c r="A4" t="s">
        <v>2</v>
      </c>
      <c r="C4" s="1">
        <v>1</v>
      </c>
      <c r="D4" s="31">
        <v>2</v>
      </c>
      <c r="E4" s="31">
        <v>40</v>
      </c>
      <c r="F4" s="31">
        <v>0</v>
      </c>
      <c r="G4" s="37">
        <f>IF(D4=1,E4,P3)</f>
        <v>32</v>
      </c>
      <c r="H4" s="37">
        <f>IF(D4=2,F4,Q3)</f>
        <v>0</v>
      </c>
      <c r="I4" s="1">
        <f>15*G4+20*H4</f>
        <v>480</v>
      </c>
      <c r="J4" s="1">
        <f>IF(G4+2*H4&gt;150,1,0)</f>
        <v>0</v>
      </c>
      <c r="K4" s="1">
        <f>IF(2*G4+2*H4&gt;200,1,0)</f>
        <v>0</v>
      </c>
      <c r="L4" s="1">
        <f>IF(G4+3*H4&gt;120,1,0)</f>
        <v>0</v>
      </c>
      <c r="M4" s="1">
        <f t="shared" si="0"/>
        <v>480</v>
      </c>
      <c r="N4" s="1">
        <f>M3-M4</f>
        <v>20</v>
      </c>
      <c r="P4" s="2">
        <f>IF($Z4&lt;=$Y4,G4,P3)</f>
        <v>32</v>
      </c>
      <c r="Q4" s="2">
        <f>IF($Z4&lt;=$Y4,H4,Q3)</f>
        <v>0</v>
      </c>
      <c r="R4" s="1">
        <f>15*P4+20*Q4</f>
        <v>480</v>
      </c>
      <c r="S4" s="1">
        <f>IF(P4+2*Q4&gt;150,1,0)</f>
        <v>0</v>
      </c>
      <c r="T4" s="1">
        <f>IF(2*P4+2*Q4&gt;200,1,0)</f>
        <v>0</v>
      </c>
      <c r="U4" s="1">
        <f>IF(P4+3*Q4&gt;120,1,0)</f>
        <v>0</v>
      </c>
      <c r="V4" s="1">
        <f t="shared" ref="V4:V67" si="1">MAX(M4,0)</f>
        <v>480</v>
      </c>
      <c r="W4" s="1">
        <v>1550</v>
      </c>
      <c r="X4" s="22">
        <f>B11</f>
        <v>500</v>
      </c>
      <c r="Y4" s="38">
        <f>IF(N4&gt;0,EXP(-N4/X4),1)</f>
        <v>0.96078943915232318</v>
      </c>
      <c r="Z4" s="31">
        <v>0.57999999999999996</v>
      </c>
    </row>
    <row r="5" spans="1:26" x14ac:dyDescent="0.3">
      <c r="A5" t="s">
        <v>3</v>
      </c>
      <c r="C5" s="1">
        <v>2</v>
      </c>
      <c r="D5" s="31">
        <v>1</v>
      </c>
      <c r="E5" s="31">
        <v>41</v>
      </c>
      <c r="F5" s="31">
        <v>3</v>
      </c>
      <c r="G5" s="37">
        <f t="shared" ref="G5:G68" si="2">IF(D5=1,E5,P4)</f>
        <v>41</v>
      </c>
      <c r="H5" s="37">
        <f t="shared" ref="H5:H68" si="3">IF(D5=2,F5,Q4)</f>
        <v>0</v>
      </c>
      <c r="I5" s="1">
        <f t="shared" ref="I5:I68" si="4">15*G5+20*H5</f>
        <v>615</v>
      </c>
      <c r="J5" s="1">
        <f t="shared" ref="J5:J68" si="5">IF(G5+2*H5&gt;150,1,0)</f>
        <v>0</v>
      </c>
      <c r="K5" s="1">
        <f t="shared" ref="K5:K68" si="6">IF(2*G5+2*H5&gt;200,1,0)</f>
        <v>0</v>
      </c>
      <c r="L5" s="1">
        <f t="shared" ref="L5:L68" si="7">IF(G5+3*H5&gt;120,1,0)</f>
        <v>0</v>
      </c>
      <c r="M5" s="1">
        <f t="shared" ref="M5:M68" si="8">IF(SUM(J5:L5)=0,I5,-100000000)</f>
        <v>615</v>
      </c>
      <c r="N5" s="1">
        <f t="shared" ref="N5:N68" si="9">M4-M5</f>
        <v>-135</v>
      </c>
      <c r="P5" s="2">
        <f t="shared" ref="P5:P68" si="10">IF($Z5&lt;=$Y5,G5,P4)</f>
        <v>41</v>
      </c>
      <c r="Q5" s="2">
        <f t="shared" ref="Q5:Q68" si="11">IF($Z5&lt;=$Y5,H5,Q4)</f>
        <v>0</v>
      </c>
      <c r="R5" s="1">
        <f t="shared" ref="R5:R68" si="12">15*P5+20*Q5</f>
        <v>615</v>
      </c>
      <c r="S5" s="1">
        <f t="shared" ref="S5:S68" si="13">IF(P5+2*Q5&gt;150,1,0)</f>
        <v>0</v>
      </c>
      <c r="T5" s="1">
        <f t="shared" ref="T5:T68" si="14">IF(2*P5+2*Q5&gt;200,1,0)</f>
        <v>0</v>
      </c>
      <c r="U5" s="1">
        <f t="shared" ref="U5:U68" si="15">IF(P5+3*Q5&gt;120,1,0)</f>
        <v>0</v>
      </c>
      <c r="V5" s="1">
        <f t="shared" si="1"/>
        <v>615</v>
      </c>
      <c r="W5" s="1">
        <v>1550</v>
      </c>
      <c r="X5" s="22">
        <f>X4*B$10</f>
        <v>475</v>
      </c>
      <c r="Y5" s="38">
        <f t="shared" ref="Y5:Y68" si="16">IF(N5&gt;0,EXP(-N5/X5),1)</f>
        <v>1</v>
      </c>
      <c r="Z5" s="31">
        <v>0.53</v>
      </c>
    </row>
    <row r="6" spans="1:26" x14ac:dyDescent="0.3">
      <c r="A6" s="35" t="s">
        <v>69</v>
      </c>
      <c r="B6" s="35"/>
      <c r="C6" s="1">
        <v>3</v>
      </c>
      <c r="D6" s="31">
        <v>2</v>
      </c>
      <c r="E6" s="31">
        <v>49</v>
      </c>
      <c r="F6" s="31">
        <v>6</v>
      </c>
      <c r="G6" s="37">
        <f t="shared" si="2"/>
        <v>41</v>
      </c>
      <c r="H6" s="37">
        <f t="shared" si="3"/>
        <v>6</v>
      </c>
      <c r="I6" s="1">
        <f t="shared" si="4"/>
        <v>735</v>
      </c>
      <c r="J6" s="1">
        <f t="shared" si="5"/>
        <v>0</v>
      </c>
      <c r="K6" s="1">
        <f t="shared" si="6"/>
        <v>0</v>
      </c>
      <c r="L6" s="1">
        <f t="shared" si="7"/>
        <v>0</v>
      </c>
      <c r="M6" s="1">
        <f t="shared" si="8"/>
        <v>735</v>
      </c>
      <c r="N6" s="1">
        <f t="shared" si="9"/>
        <v>-120</v>
      </c>
      <c r="P6" s="2">
        <f t="shared" si="10"/>
        <v>41</v>
      </c>
      <c r="Q6" s="2">
        <f t="shared" si="11"/>
        <v>6</v>
      </c>
      <c r="R6" s="1">
        <f t="shared" si="12"/>
        <v>735</v>
      </c>
      <c r="S6" s="1">
        <f t="shared" si="13"/>
        <v>0</v>
      </c>
      <c r="T6" s="1">
        <f t="shared" si="14"/>
        <v>0</v>
      </c>
      <c r="U6" s="1">
        <f t="shared" si="15"/>
        <v>0</v>
      </c>
      <c r="V6" s="1">
        <f t="shared" si="1"/>
        <v>735</v>
      </c>
      <c r="W6" s="1">
        <v>1550</v>
      </c>
      <c r="X6" s="22">
        <f t="shared" ref="X6:X69" si="17">X5*B$10</f>
        <v>451.25</v>
      </c>
      <c r="Y6" s="38">
        <f t="shared" si="16"/>
        <v>1</v>
      </c>
      <c r="Z6" s="31">
        <v>0.94</v>
      </c>
    </row>
    <row r="7" spans="1:26" x14ac:dyDescent="0.3">
      <c r="A7" t="s">
        <v>61</v>
      </c>
      <c r="C7" s="1">
        <v>4</v>
      </c>
      <c r="D7" s="31">
        <v>2</v>
      </c>
      <c r="E7" s="31">
        <v>6</v>
      </c>
      <c r="F7" s="31">
        <v>13</v>
      </c>
      <c r="G7" s="37">
        <f t="shared" si="2"/>
        <v>41</v>
      </c>
      <c r="H7" s="37">
        <f t="shared" si="3"/>
        <v>13</v>
      </c>
      <c r="I7" s="1">
        <f t="shared" si="4"/>
        <v>875</v>
      </c>
      <c r="J7" s="1">
        <f t="shared" si="5"/>
        <v>0</v>
      </c>
      <c r="K7" s="1">
        <f t="shared" si="6"/>
        <v>0</v>
      </c>
      <c r="L7" s="1">
        <f t="shared" si="7"/>
        <v>0</v>
      </c>
      <c r="M7" s="1">
        <f t="shared" si="8"/>
        <v>875</v>
      </c>
      <c r="N7" s="1">
        <f t="shared" si="9"/>
        <v>-140</v>
      </c>
      <c r="P7" s="2">
        <f t="shared" si="10"/>
        <v>41</v>
      </c>
      <c r="Q7" s="2">
        <f t="shared" si="11"/>
        <v>13</v>
      </c>
      <c r="R7" s="1">
        <f t="shared" si="12"/>
        <v>875</v>
      </c>
      <c r="S7" s="1">
        <f t="shared" si="13"/>
        <v>0</v>
      </c>
      <c r="T7" s="1">
        <f t="shared" si="14"/>
        <v>0</v>
      </c>
      <c r="U7" s="1">
        <f t="shared" si="15"/>
        <v>0</v>
      </c>
      <c r="V7" s="1">
        <f t="shared" si="1"/>
        <v>875</v>
      </c>
      <c r="W7" s="1">
        <v>1550</v>
      </c>
      <c r="X7" s="22">
        <f t="shared" si="17"/>
        <v>428.6875</v>
      </c>
      <c r="Y7" s="38">
        <f t="shared" si="16"/>
        <v>1</v>
      </c>
      <c r="Z7" s="31">
        <v>0.12</v>
      </c>
    </row>
    <row r="8" spans="1:26" x14ac:dyDescent="0.3">
      <c r="A8" t="s">
        <v>56</v>
      </c>
      <c r="C8" s="1">
        <v>5</v>
      </c>
      <c r="D8" s="31">
        <v>1</v>
      </c>
      <c r="E8" s="31">
        <v>82</v>
      </c>
      <c r="F8" s="31">
        <v>6</v>
      </c>
      <c r="G8" s="37">
        <f t="shared" si="2"/>
        <v>82</v>
      </c>
      <c r="H8" s="37">
        <f t="shared" si="3"/>
        <v>13</v>
      </c>
      <c r="I8" s="1">
        <f t="shared" si="4"/>
        <v>1490</v>
      </c>
      <c r="J8" s="1">
        <f t="shared" si="5"/>
        <v>0</v>
      </c>
      <c r="K8" s="1">
        <f t="shared" si="6"/>
        <v>0</v>
      </c>
      <c r="L8" s="1">
        <f t="shared" si="7"/>
        <v>1</v>
      </c>
      <c r="M8" s="1">
        <f t="shared" si="8"/>
        <v>-100000000</v>
      </c>
      <c r="N8" s="1">
        <f t="shared" si="9"/>
        <v>100000875</v>
      </c>
      <c r="P8" s="2">
        <f t="shared" si="10"/>
        <v>41</v>
      </c>
      <c r="Q8" s="2">
        <f t="shared" si="11"/>
        <v>13</v>
      </c>
      <c r="R8" s="1">
        <f t="shared" si="12"/>
        <v>875</v>
      </c>
      <c r="S8" s="1">
        <f t="shared" si="13"/>
        <v>0</v>
      </c>
      <c r="T8" s="1">
        <f t="shared" si="14"/>
        <v>0</v>
      </c>
      <c r="U8" s="1">
        <f t="shared" si="15"/>
        <v>0</v>
      </c>
      <c r="V8" s="1">
        <f t="shared" si="1"/>
        <v>0</v>
      </c>
      <c r="W8" s="1">
        <v>1550</v>
      </c>
      <c r="X8" s="22">
        <f t="shared" si="17"/>
        <v>407.25312499999995</v>
      </c>
      <c r="Y8" s="38">
        <f t="shared" si="16"/>
        <v>0</v>
      </c>
      <c r="Z8" s="31">
        <v>0.52</v>
      </c>
    </row>
    <row r="9" spans="1:26" x14ac:dyDescent="0.3">
      <c r="C9" s="1">
        <v>6</v>
      </c>
      <c r="D9" s="31">
        <v>2</v>
      </c>
      <c r="E9" s="31">
        <v>18</v>
      </c>
      <c r="F9" s="31">
        <v>38</v>
      </c>
      <c r="G9" s="37">
        <f t="shared" si="2"/>
        <v>41</v>
      </c>
      <c r="H9" s="37">
        <f t="shared" si="3"/>
        <v>38</v>
      </c>
      <c r="I9" s="1">
        <f t="shared" si="4"/>
        <v>1375</v>
      </c>
      <c r="J9" s="1">
        <f t="shared" si="5"/>
        <v>0</v>
      </c>
      <c r="K9" s="1">
        <f t="shared" si="6"/>
        <v>0</v>
      </c>
      <c r="L9" s="1">
        <f t="shared" si="7"/>
        <v>1</v>
      </c>
      <c r="M9" s="1">
        <f t="shared" si="8"/>
        <v>-100000000</v>
      </c>
      <c r="N9" s="1">
        <f t="shared" si="9"/>
        <v>0</v>
      </c>
      <c r="P9" s="2">
        <f t="shared" si="10"/>
        <v>41</v>
      </c>
      <c r="Q9" s="2">
        <f t="shared" si="11"/>
        <v>38</v>
      </c>
      <c r="R9" s="1">
        <f t="shared" si="12"/>
        <v>1375</v>
      </c>
      <c r="S9" s="1">
        <f t="shared" si="13"/>
        <v>0</v>
      </c>
      <c r="T9" s="1">
        <f t="shared" si="14"/>
        <v>0</v>
      </c>
      <c r="U9" s="1">
        <f t="shared" si="15"/>
        <v>1</v>
      </c>
      <c r="V9" s="1">
        <f t="shared" si="1"/>
        <v>0</v>
      </c>
      <c r="W9" s="1">
        <v>1550</v>
      </c>
      <c r="X9" s="22">
        <f t="shared" si="17"/>
        <v>386.89046874999991</v>
      </c>
      <c r="Y9" s="38">
        <f t="shared" si="16"/>
        <v>1</v>
      </c>
      <c r="Z9" s="31">
        <v>0.25</v>
      </c>
    </row>
    <row r="10" spans="1:26" x14ac:dyDescent="0.3">
      <c r="A10" t="s">
        <v>71</v>
      </c>
      <c r="B10" s="36">
        <v>0.95</v>
      </c>
      <c r="C10" s="1">
        <v>7</v>
      </c>
      <c r="D10" s="31">
        <v>1</v>
      </c>
      <c r="E10" s="31">
        <v>42</v>
      </c>
      <c r="F10" s="31">
        <v>38</v>
      </c>
      <c r="G10" s="37">
        <f t="shared" si="2"/>
        <v>42</v>
      </c>
      <c r="H10" s="37">
        <f t="shared" si="3"/>
        <v>38</v>
      </c>
      <c r="I10" s="1">
        <f t="shared" si="4"/>
        <v>1390</v>
      </c>
      <c r="J10" s="1">
        <f t="shared" si="5"/>
        <v>0</v>
      </c>
      <c r="K10" s="1">
        <f t="shared" si="6"/>
        <v>0</v>
      </c>
      <c r="L10" s="1">
        <f t="shared" si="7"/>
        <v>1</v>
      </c>
      <c r="M10" s="1">
        <f t="shared" si="8"/>
        <v>-100000000</v>
      </c>
      <c r="N10" s="1">
        <f t="shared" si="9"/>
        <v>0</v>
      </c>
      <c r="P10" s="2">
        <f t="shared" si="10"/>
        <v>42</v>
      </c>
      <c r="Q10" s="2">
        <f t="shared" si="11"/>
        <v>38</v>
      </c>
      <c r="R10" s="1">
        <f t="shared" si="12"/>
        <v>1390</v>
      </c>
      <c r="S10" s="1">
        <f t="shared" si="13"/>
        <v>0</v>
      </c>
      <c r="T10" s="1">
        <f t="shared" si="14"/>
        <v>0</v>
      </c>
      <c r="U10" s="1">
        <f t="shared" si="15"/>
        <v>1</v>
      </c>
      <c r="V10" s="1">
        <f t="shared" si="1"/>
        <v>0</v>
      </c>
      <c r="W10" s="1">
        <v>1550</v>
      </c>
      <c r="X10" s="22">
        <f t="shared" si="17"/>
        <v>367.5459453124999</v>
      </c>
      <c r="Y10" s="38">
        <f t="shared" si="16"/>
        <v>1</v>
      </c>
      <c r="Z10" s="31">
        <v>0.76</v>
      </c>
    </row>
    <row r="11" spans="1:26" x14ac:dyDescent="0.3">
      <c r="A11" t="s">
        <v>72</v>
      </c>
      <c r="B11" s="36">
        <v>500</v>
      </c>
      <c r="C11" s="1">
        <v>8</v>
      </c>
      <c r="D11" s="31">
        <v>2</v>
      </c>
      <c r="E11" s="31">
        <v>2</v>
      </c>
      <c r="F11" s="31">
        <v>2</v>
      </c>
      <c r="G11" s="37">
        <f t="shared" si="2"/>
        <v>42</v>
      </c>
      <c r="H11" s="37">
        <f t="shared" si="3"/>
        <v>2</v>
      </c>
      <c r="I11" s="1">
        <f t="shared" si="4"/>
        <v>670</v>
      </c>
      <c r="J11" s="1">
        <f t="shared" si="5"/>
        <v>0</v>
      </c>
      <c r="K11" s="1">
        <f t="shared" si="6"/>
        <v>0</v>
      </c>
      <c r="L11" s="1">
        <f t="shared" si="7"/>
        <v>0</v>
      </c>
      <c r="M11" s="1">
        <f t="shared" si="8"/>
        <v>670</v>
      </c>
      <c r="N11" s="1">
        <f t="shared" si="9"/>
        <v>-100000670</v>
      </c>
      <c r="P11" s="2">
        <f t="shared" si="10"/>
        <v>42</v>
      </c>
      <c r="Q11" s="2">
        <f t="shared" si="11"/>
        <v>2</v>
      </c>
      <c r="R11" s="1">
        <f t="shared" si="12"/>
        <v>670</v>
      </c>
      <c r="S11" s="1">
        <f t="shared" si="13"/>
        <v>0</v>
      </c>
      <c r="T11" s="1">
        <f t="shared" si="14"/>
        <v>0</v>
      </c>
      <c r="U11" s="1">
        <f t="shared" si="15"/>
        <v>0</v>
      </c>
      <c r="V11" s="1">
        <f t="shared" si="1"/>
        <v>670</v>
      </c>
      <c r="W11" s="1">
        <v>1550</v>
      </c>
      <c r="X11" s="22">
        <f t="shared" si="17"/>
        <v>349.16864804687486</v>
      </c>
      <c r="Y11" s="38">
        <f t="shared" si="16"/>
        <v>1</v>
      </c>
      <c r="Z11" s="31">
        <v>0.19</v>
      </c>
    </row>
    <row r="12" spans="1:26" x14ac:dyDescent="0.3">
      <c r="C12" s="1">
        <v>9</v>
      </c>
      <c r="D12" s="31">
        <v>2</v>
      </c>
      <c r="E12" s="31">
        <v>15</v>
      </c>
      <c r="F12" s="31">
        <v>6</v>
      </c>
      <c r="G12" s="37">
        <f t="shared" si="2"/>
        <v>42</v>
      </c>
      <c r="H12" s="37">
        <f t="shared" si="3"/>
        <v>6</v>
      </c>
      <c r="I12" s="1">
        <f t="shared" si="4"/>
        <v>750</v>
      </c>
      <c r="J12" s="1">
        <f t="shared" si="5"/>
        <v>0</v>
      </c>
      <c r="K12" s="1">
        <f t="shared" si="6"/>
        <v>0</v>
      </c>
      <c r="L12" s="1">
        <f t="shared" si="7"/>
        <v>0</v>
      </c>
      <c r="M12" s="1">
        <f t="shared" si="8"/>
        <v>750</v>
      </c>
      <c r="N12" s="1">
        <f t="shared" si="9"/>
        <v>-80</v>
      </c>
      <c r="P12" s="2">
        <f t="shared" si="10"/>
        <v>42</v>
      </c>
      <c r="Q12" s="2">
        <f t="shared" si="11"/>
        <v>6</v>
      </c>
      <c r="R12" s="1">
        <f t="shared" si="12"/>
        <v>750</v>
      </c>
      <c r="S12" s="1">
        <f t="shared" si="13"/>
        <v>0</v>
      </c>
      <c r="T12" s="1">
        <f t="shared" si="14"/>
        <v>0</v>
      </c>
      <c r="U12" s="1">
        <f t="shared" si="15"/>
        <v>0</v>
      </c>
      <c r="V12" s="1">
        <f t="shared" si="1"/>
        <v>750</v>
      </c>
      <c r="W12" s="1">
        <v>1550</v>
      </c>
      <c r="X12" s="22">
        <f t="shared" si="17"/>
        <v>331.7102156445311</v>
      </c>
      <c r="Y12" s="38">
        <f t="shared" si="16"/>
        <v>1</v>
      </c>
      <c r="Z12" s="31">
        <v>0.81</v>
      </c>
    </row>
    <row r="13" spans="1:26" x14ac:dyDescent="0.3">
      <c r="C13" s="1">
        <v>10</v>
      </c>
      <c r="D13" s="31">
        <v>2</v>
      </c>
      <c r="E13" s="31">
        <v>88</v>
      </c>
      <c r="F13" s="31">
        <v>29</v>
      </c>
      <c r="G13" s="37">
        <f t="shared" si="2"/>
        <v>42</v>
      </c>
      <c r="H13" s="37">
        <f t="shared" si="3"/>
        <v>29</v>
      </c>
      <c r="I13" s="1">
        <f t="shared" si="4"/>
        <v>1210</v>
      </c>
      <c r="J13" s="1">
        <f t="shared" si="5"/>
        <v>0</v>
      </c>
      <c r="K13" s="1">
        <f t="shared" si="6"/>
        <v>0</v>
      </c>
      <c r="L13" s="1">
        <f t="shared" si="7"/>
        <v>1</v>
      </c>
      <c r="M13" s="1">
        <f t="shared" si="8"/>
        <v>-100000000</v>
      </c>
      <c r="N13" s="1">
        <f t="shared" si="9"/>
        <v>100000750</v>
      </c>
      <c r="P13" s="2">
        <f t="shared" si="10"/>
        <v>42</v>
      </c>
      <c r="Q13" s="2">
        <f t="shared" si="11"/>
        <v>6</v>
      </c>
      <c r="R13" s="1">
        <f t="shared" si="12"/>
        <v>750</v>
      </c>
      <c r="S13" s="1">
        <f t="shared" si="13"/>
        <v>0</v>
      </c>
      <c r="T13" s="1">
        <f t="shared" si="14"/>
        <v>0</v>
      </c>
      <c r="U13" s="1">
        <f t="shared" si="15"/>
        <v>0</v>
      </c>
      <c r="V13" s="1">
        <f t="shared" si="1"/>
        <v>0</v>
      </c>
      <c r="W13" s="1">
        <v>1550</v>
      </c>
      <c r="X13" s="22">
        <f t="shared" si="17"/>
        <v>315.12470486230455</v>
      </c>
      <c r="Y13" s="38">
        <f t="shared" si="16"/>
        <v>0</v>
      </c>
      <c r="Z13" s="31">
        <v>0.3</v>
      </c>
    </row>
    <row r="14" spans="1:26" x14ac:dyDescent="0.3">
      <c r="C14" s="1">
        <v>11</v>
      </c>
      <c r="D14" s="31">
        <v>1</v>
      </c>
      <c r="E14" s="31">
        <v>92</v>
      </c>
      <c r="F14" s="31">
        <v>0</v>
      </c>
      <c r="G14" s="37">
        <f t="shared" si="2"/>
        <v>92</v>
      </c>
      <c r="H14" s="37">
        <f t="shared" si="3"/>
        <v>6</v>
      </c>
      <c r="I14" s="1">
        <f t="shared" si="4"/>
        <v>1500</v>
      </c>
      <c r="J14" s="1">
        <f t="shared" si="5"/>
        <v>0</v>
      </c>
      <c r="K14" s="1">
        <f t="shared" si="6"/>
        <v>0</v>
      </c>
      <c r="L14" s="1">
        <f t="shared" si="7"/>
        <v>0</v>
      </c>
      <c r="M14" s="1">
        <f t="shared" si="8"/>
        <v>1500</v>
      </c>
      <c r="N14" s="1">
        <f t="shared" si="9"/>
        <v>-100001500</v>
      </c>
      <c r="P14" s="2">
        <f t="shared" si="10"/>
        <v>92</v>
      </c>
      <c r="Q14" s="2">
        <f t="shared" si="11"/>
        <v>6</v>
      </c>
      <c r="R14" s="1">
        <f t="shared" si="12"/>
        <v>1500</v>
      </c>
      <c r="S14" s="1">
        <f t="shared" si="13"/>
        <v>0</v>
      </c>
      <c r="T14" s="1">
        <f t="shared" si="14"/>
        <v>0</v>
      </c>
      <c r="U14" s="1">
        <f t="shared" si="15"/>
        <v>0</v>
      </c>
      <c r="V14" s="15">
        <f t="shared" si="1"/>
        <v>1500</v>
      </c>
      <c r="W14" s="1">
        <v>1550</v>
      </c>
      <c r="X14" s="22">
        <f t="shared" si="17"/>
        <v>299.36846961918934</v>
      </c>
      <c r="Y14" s="38">
        <f t="shared" si="16"/>
        <v>1</v>
      </c>
      <c r="Z14" s="31">
        <v>0.15</v>
      </c>
    </row>
    <row r="15" spans="1:26" x14ac:dyDescent="0.3">
      <c r="C15" s="1">
        <v>12</v>
      </c>
      <c r="D15" s="31">
        <v>1</v>
      </c>
      <c r="E15" s="31">
        <v>57</v>
      </c>
      <c r="F15" s="31">
        <v>32</v>
      </c>
      <c r="G15" s="37">
        <f t="shared" si="2"/>
        <v>57</v>
      </c>
      <c r="H15" s="37">
        <f t="shared" si="3"/>
        <v>6</v>
      </c>
      <c r="I15" s="1">
        <f t="shared" si="4"/>
        <v>975</v>
      </c>
      <c r="J15" s="1">
        <f t="shared" si="5"/>
        <v>0</v>
      </c>
      <c r="K15" s="1">
        <f t="shared" si="6"/>
        <v>0</v>
      </c>
      <c r="L15" s="1">
        <f t="shared" si="7"/>
        <v>0</v>
      </c>
      <c r="M15" s="1">
        <f t="shared" si="8"/>
        <v>975</v>
      </c>
      <c r="N15" s="1">
        <f t="shared" si="9"/>
        <v>525</v>
      </c>
      <c r="P15" s="2">
        <f t="shared" si="10"/>
        <v>57</v>
      </c>
      <c r="Q15" s="2">
        <f t="shared" si="11"/>
        <v>6</v>
      </c>
      <c r="R15" s="1">
        <f t="shared" si="12"/>
        <v>975</v>
      </c>
      <c r="S15" s="1">
        <f t="shared" si="13"/>
        <v>0</v>
      </c>
      <c r="T15" s="1">
        <f t="shared" si="14"/>
        <v>0</v>
      </c>
      <c r="U15" s="1">
        <f t="shared" si="15"/>
        <v>0</v>
      </c>
      <c r="V15" s="1">
        <f t="shared" si="1"/>
        <v>975</v>
      </c>
      <c r="W15" s="1">
        <v>1550</v>
      </c>
      <c r="X15" s="22">
        <f t="shared" si="17"/>
        <v>284.40004613822987</v>
      </c>
      <c r="Y15" s="38">
        <f t="shared" si="16"/>
        <v>0.15786875405262205</v>
      </c>
      <c r="Z15" s="31">
        <v>0.13</v>
      </c>
    </row>
    <row r="16" spans="1:26" x14ac:dyDescent="0.3">
      <c r="C16" s="1">
        <v>13</v>
      </c>
      <c r="D16" s="31">
        <v>2</v>
      </c>
      <c r="E16" s="31">
        <v>88</v>
      </c>
      <c r="F16" s="31">
        <v>28</v>
      </c>
      <c r="G16" s="37">
        <f t="shared" si="2"/>
        <v>57</v>
      </c>
      <c r="H16" s="37">
        <f t="shared" si="3"/>
        <v>28</v>
      </c>
      <c r="I16" s="1">
        <f t="shared" si="4"/>
        <v>1415</v>
      </c>
      <c r="J16" s="1">
        <f t="shared" si="5"/>
        <v>0</v>
      </c>
      <c r="K16" s="1">
        <f t="shared" si="6"/>
        <v>0</v>
      </c>
      <c r="L16" s="1">
        <f t="shared" si="7"/>
        <v>1</v>
      </c>
      <c r="M16" s="1">
        <f t="shared" si="8"/>
        <v>-100000000</v>
      </c>
      <c r="N16" s="1">
        <f t="shared" si="9"/>
        <v>100000975</v>
      </c>
      <c r="P16" s="2">
        <f t="shared" si="10"/>
        <v>57</v>
      </c>
      <c r="Q16" s="2">
        <f t="shared" si="11"/>
        <v>6</v>
      </c>
      <c r="R16" s="1">
        <f t="shared" si="12"/>
        <v>975</v>
      </c>
      <c r="S16" s="1">
        <f t="shared" si="13"/>
        <v>0</v>
      </c>
      <c r="T16" s="1">
        <f t="shared" si="14"/>
        <v>0</v>
      </c>
      <c r="U16" s="1">
        <f t="shared" si="15"/>
        <v>0</v>
      </c>
      <c r="V16" s="1">
        <f t="shared" si="1"/>
        <v>0</v>
      </c>
      <c r="W16" s="1">
        <v>1550</v>
      </c>
      <c r="X16" s="22">
        <f t="shared" si="17"/>
        <v>270.18004383131836</v>
      </c>
      <c r="Y16" s="38">
        <f t="shared" si="16"/>
        <v>0</v>
      </c>
      <c r="Z16" s="31">
        <v>0.62</v>
      </c>
    </row>
    <row r="17" spans="3:26" x14ac:dyDescent="0.3">
      <c r="C17" s="1">
        <v>14</v>
      </c>
      <c r="D17" s="31">
        <v>1</v>
      </c>
      <c r="E17" s="31">
        <v>81</v>
      </c>
      <c r="F17" s="31">
        <v>24</v>
      </c>
      <c r="G17" s="37">
        <f t="shared" si="2"/>
        <v>81</v>
      </c>
      <c r="H17" s="37">
        <f t="shared" si="3"/>
        <v>6</v>
      </c>
      <c r="I17" s="1">
        <f t="shared" si="4"/>
        <v>1335</v>
      </c>
      <c r="J17" s="1">
        <f t="shared" si="5"/>
        <v>0</v>
      </c>
      <c r="K17" s="1">
        <f t="shared" si="6"/>
        <v>0</v>
      </c>
      <c r="L17" s="1">
        <f t="shared" si="7"/>
        <v>0</v>
      </c>
      <c r="M17" s="1">
        <f t="shared" si="8"/>
        <v>1335</v>
      </c>
      <c r="N17" s="1">
        <f t="shared" si="9"/>
        <v>-100001335</v>
      </c>
      <c r="P17" s="2">
        <f t="shared" si="10"/>
        <v>81</v>
      </c>
      <c r="Q17" s="2">
        <f t="shared" si="11"/>
        <v>6</v>
      </c>
      <c r="R17" s="1">
        <f t="shared" si="12"/>
        <v>1335</v>
      </c>
      <c r="S17" s="1">
        <f t="shared" si="13"/>
        <v>0</v>
      </c>
      <c r="T17" s="1">
        <f t="shared" si="14"/>
        <v>0</v>
      </c>
      <c r="U17" s="1">
        <f t="shared" si="15"/>
        <v>0</v>
      </c>
      <c r="V17" s="1">
        <f t="shared" si="1"/>
        <v>1335</v>
      </c>
      <c r="W17" s="1">
        <v>1550</v>
      </c>
      <c r="X17" s="22">
        <f t="shared" si="17"/>
        <v>256.67104163975245</v>
      </c>
      <c r="Y17" s="38">
        <f t="shared" si="16"/>
        <v>1</v>
      </c>
      <c r="Z17" s="31">
        <v>0.61</v>
      </c>
    </row>
    <row r="18" spans="3:26" x14ac:dyDescent="0.3">
      <c r="C18" s="1">
        <v>15</v>
      </c>
      <c r="D18" s="31">
        <v>2</v>
      </c>
      <c r="E18" s="31">
        <v>0</v>
      </c>
      <c r="F18" s="31">
        <v>5</v>
      </c>
      <c r="G18" s="37">
        <f t="shared" si="2"/>
        <v>81</v>
      </c>
      <c r="H18" s="37">
        <f t="shared" si="3"/>
        <v>5</v>
      </c>
      <c r="I18" s="1">
        <f t="shared" si="4"/>
        <v>1315</v>
      </c>
      <c r="J18" s="1">
        <f t="shared" si="5"/>
        <v>0</v>
      </c>
      <c r="K18" s="1">
        <f t="shared" si="6"/>
        <v>0</v>
      </c>
      <c r="L18" s="1">
        <f t="shared" si="7"/>
        <v>0</v>
      </c>
      <c r="M18" s="1">
        <f t="shared" si="8"/>
        <v>1315</v>
      </c>
      <c r="N18" s="1">
        <f t="shared" si="9"/>
        <v>20</v>
      </c>
      <c r="P18" s="2">
        <f t="shared" si="10"/>
        <v>81</v>
      </c>
      <c r="Q18" s="2">
        <f t="shared" si="11"/>
        <v>5</v>
      </c>
      <c r="R18" s="1">
        <f t="shared" si="12"/>
        <v>1315</v>
      </c>
      <c r="S18" s="1">
        <f t="shared" si="13"/>
        <v>0</v>
      </c>
      <c r="T18" s="1">
        <f t="shared" si="14"/>
        <v>0</v>
      </c>
      <c r="U18" s="1">
        <f t="shared" si="15"/>
        <v>0</v>
      </c>
      <c r="V18" s="1">
        <f t="shared" si="1"/>
        <v>1315</v>
      </c>
      <c r="W18" s="1">
        <v>1550</v>
      </c>
      <c r="X18" s="22">
        <f t="shared" si="17"/>
        <v>243.8374895577648</v>
      </c>
      <c r="Y18" s="38">
        <f t="shared" si="16"/>
        <v>0.92125183665335775</v>
      </c>
      <c r="Z18" s="31">
        <v>0.9</v>
      </c>
    </row>
    <row r="19" spans="3:26" x14ac:dyDescent="0.3">
      <c r="C19" s="1">
        <v>16</v>
      </c>
      <c r="D19" s="31">
        <v>2</v>
      </c>
      <c r="E19" s="31">
        <v>40</v>
      </c>
      <c r="F19" s="31">
        <v>4</v>
      </c>
      <c r="G19" s="37">
        <f t="shared" si="2"/>
        <v>81</v>
      </c>
      <c r="H19" s="37">
        <f t="shared" si="3"/>
        <v>4</v>
      </c>
      <c r="I19" s="1">
        <f t="shared" si="4"/>
        <v>1295</v>
      </c>
      <c r="J19" s="1">
        <f t="shared" si="5"/>
        <v>0</v>
      </c>
      <c r="K19" s="1">
        <f t="shared" si="6"/>
        <v>0</v>
      </c>
      <c r="L19" s="1">
        <f t="shared" si="7"/>
        <v>0</v>
      </c>
      <c r="M19" s="1">
        <f t="shared" si="8"/>
        <v>1295</v>
      </c>
      <c r="N19" s="1">
        <f t="shared" si="9"/>
        <v>20</v>
      </c>
      <c r="P19" s="2">
        <f t="shared" si="10"/>
        <v>81</v>
      </c>
      <c r="Q19" s="2">
        <f t="shared" si="11"/>
        <v>4</v>
      </c>
      <c r="R19" s="1">
        <f t="shared" si="12"/>
        <v>1295</v>
      </c>
      <c r="S19" s="1">
        <f t="shared" si="13"/>
        <v>0</v>
      </c>
      <c r="T19" s="1">
        <f t="shared" si="14"/>
        <v>0</v>
      </c>
      <c r="U19" s="1">
        <f t="shared" si="15"/>
        <v>0</v>
      </c>
      <c r="V19" s="1">
        <f t="shared" si="1"/>
        <v>1295</v>
      </c>
      <c r="W19" s="1">
        <v>1550</v>
      </c>
      <c r="X19" s="22">
        <f t="shared" si="17"/>
        <v>231.64561507987653</v>
      </c>
      <c r="Y19" s="38">
        <f t="shared" si="16"/>
        <v>0.91728342049904332</v>
      </c>
      <c r="Z19" s="31">
        <v>0.85</v>
      </c>
    </row>
    <row r="20" spans="3:26" x14ac:dyDescent="0.3">
      <c r="C20" s="1">
        <v>17</v>
      </c>
      <c r="D20" s="31">
        <v>2</v>
      </c>
      <c r="E20" s="31">
        <v>10</v>
      </c>
      <c r="F20" s="31">
        <v>40</v>
      </c>
      <c r="G20" s="37">
        <f t="shared" si="2"/>
        <v>81</v>
      </c>
      <c r="H20" s="37">
        <f t="shared" si="3"/>
        <v>40</v>
      </c>
      <c r="I20" s="1">
        <f t="shared" si="4"/>
        <v>2015</v>
      </c>
      <c r="J20" s="1">
        <f t="shared" si="5"/>
        <v>1</v>
      </c>
      <c r="K20" s="1">
        <f t="shared" si="6"/>
        <v>1</v>
      </c>
      <c r="L20" s="1">
        <f t="shared" si="7"/>
        <v>1</v>
      </c>
      <c r="M20" s="1">
        <f t="shared" si="8"/>
        <v>-100000000</v>
      </c>
      <c r="N20" s="1">
        <f t="shared" si="9"/>
        <v>100001295</v>
      </c>
      <c r="P20" s="2">
        <f t="shared" si="10"/>
        <v>81</v>
      </c>
      <c r="Q20" s="2">
        <f t="shared" si="11"/>
        <v>4</v>
      </c>
      <c r="R20" s="1">
        <f t="shared" si="12"/>
        <v>1295</v>
      </c>
      <c r="S20" s="1">
        <f t="shared" si="13"/>
        <v>0</v>
      </c>
      <c r="T20" s="1">
        <f t="shared" si="14"/>
        <v>0</v>
      </c>
      <c r="U20" s="1">
        <f t="shared" si="15"/>
        <v>0</v>
      </c>
      <c r="V20" s="1">
        <f t="shared" si="1"/>
        <v>0</v>
      </c>
      <c r="W20" s="1">
        <v>1550</v>
      </c>
      <c r="X20" s="22">
        <f t="shared" si="17"/>
        <v>220.06333432588269</v>
      </c>
      <c r="Y20" s="38">
        <f t="shared" si="16"/>
        <v>0</v>
      </c>
      <c r="Z20" s="31">
        <v>0.57999999999999996</v>
      </c>
    </row>
    <row r="21" spans="3:26" x14ac:dyDescent="0.3">
      <c r="C21" s="1">
        <v>18</v>
      </c>
      <c r="D21" s="31">
        <v>1</v>
      </c>
      <c r="E21" s="31">
        <v>75</v>
      </c>
      <c r="F21" s="31">
        <v>0</v>
      </c>
      <c r="G21" s="37">
        <f t="shared" si="2"/>
        <v>75</v>
      </c>
      <c r="H21" s="37">
        <f t="shared" si="3"/>
        <v>4</v>
      </c>
      <c r="I21" s="1">
        <f t="shared" si="4"/>
        <v>1205</v>
      </c>
      <c r="J21" s="1">
        <f t="shared" si="5"/>
        <v>0</v>
      </c>
      <c r="K21" s="1">
        <f t="shared" si="6"/>
        <v>0</v>
      </c>
      <c r="L21" s="1">
        <f t="shared" si="7"/>
        <v>0</v>
      </c>
      <c r="M21" s="1">
        <f t="shared" si="8"/>
        <v>1205</v>
      </c>
      <c r="N21" s="1">
        <f t="shared" si="9"/>
        <v>-100001205</v>
      </c>
      <c r="P21" s="2">
        <f t="shared" si="10"/>
        <v>75</v>
      </c>
      <c r="Q21" s="2">
        <f t="shared" si="11"/>
        <v>4</v>
      </c>
      <c r="R21" s="1">
        <f t="shared" si="12"/>
        <v>1205</v>
      </c>
      <c r="S21" s="1">
        <f t="shared" si="13"/>
        <v>0</v>
      </c>
      <c r="T21" s="1">
        <f t="shared" si="14"/>
        <v>0</v>
      </c>
      <c r="U21" s="1">
        <f t="shared" si="15"/>
        <v>0</v>
      </c>
      <c r="V21" s="1">
        <f t="shared" si="1"/>
        <v>1205</v>
      </c>
      <c r="W21" s="1">
        <v>1550</v>
      </c>
      <c r="X21" s="22">
        <f t="shared" si="17"/>
        <v>209.06016760958855</v>
      </c>
      <c r="Y21" s="38">
        <f t="shared" si="16"/>
        <v>1</v>
      </c>
      <c r="Z21" s="31">
        <v>0.2</v>
      </c>
    </row>
    <row r="22" spans="3:26" x14ac:dyDescent="0.3">
      <c r="C22" s="1">
        <v>19</v>
      </c>
      <c r="D22" s="31">
        <v>2</v>
      </c>
      <c r="E22" s="31">
        <v>78</v>
      </c>
      <c r="F22" s="31">
        <v>25</v>
      </c>
      <c r="G22" s="37">
        <f t="shared" si="2"/>
        <v>75</v>
      </c>
      <c r="H22" s="37">
        <f t="shared" si="3"/>
        <v>25</v>
      </c>
      <c r="I22" s="1">
        <f t="shared" si="4"/>
        <v>1625</v>
      </c>
      <c r="J22" s="1">
        <f t="shared" si="5"/>
        <v>0</v>
      </c>
      <c r="K22" s="1">
        <f t="shared" si="6"/>
        <v>0</v>
      </c>
      <c r="L22" s="1">
        <f t="shared" si="7"/>
        <v>1</v>
      </c>
      <c r="M22" s="1">
        <f t="shared" si="8"/>
        <v>-100000000</v>
      </c>
      <c r="N22" s="1">
        <f t="shared" si="9"/>
        <v>100001205</v>
      </c>
      <c r="P22" s="2">
        <f t="shared" si="10"/>
        <v>75</v>
      </c>
      <c r="Q22" s="2">
        <f t="shared" si="11"/>
        <v>4</v>
      </c>
      <c r="R22" s="1">
        <f t="shared" si="12"/>
        <v>1205</v>
      </c>
      <c r="S22" s="1">
        <f t="shared" si="13"/>
        <v>0</v>
      </c>
      <c r="T22" s="1">
        <f t="shared" si="14"/>
        <v>0</v>
      </c>
      <c r="U22" s="1">
        <f t="shared" si="15"/>
        <v>0</v>
      </c>
      <c r="V22" s="1">
        <f t="shared" si="1"/>
        <v>0</v>
      </c>
      <c r="W22" s="1">
        <v>1550</v>
      </c>
      <c r="X22" s="22">
        <f t="shared" si="17"/>
        <v>198.6071592291091</v>
      </c>
      <c r="Y22" s="38">
        <f t="shared" si="16"/>
        <v>0</v>
      </c>
      <c r="Z22" s="31">
        <v>0.11</v>
      </c>
    </row>
    <row r="23" spans="3:26" x14ac:dyDescent="0.3">
      <c r="C23" s="1">
        <v>20</v>
      </c>
      <c r="D23" s="31">
        <v>1</v>
      </c>
      <c r="E23" s="31">
        <v>87</v>
      </c>
      <c r="F23" s="31">
        <v>36</v>
      </c>
      <c r="G23" s="37">
        <f t="shared" si="2"/>
        <v>87</v>
      </c>
      <c r="H23" s="37">
        <f t="shared" si="3"/>
        <v>4</v>
      </c>
      <c r="I23" s="1">
        <f t="shared" si="4"/>
        <v>1385</v>
      </c>
      <c r="J23" s="1">
        <f t="shared" si="5"/>
        <v>0</v>
      </c>
      <c r="K23" s="1">
        <f t="shared" si="6"/>
        <v>0</v>
      </c>
      <c r="L23" s="1">
        <f t="shared" si="7"/>
        <v>0</v>
      </c>
      <c r="M23" s="1">
        <f t="shared" si="8"/>
        <v>1385</v>
      </c>
      <c r="N23" s="1">
        <f t="shared" si="9"/>
        <v>-100001385</v>
      </c>
      <c r="P23" s="2">
        <f t="shared" si="10"/>
        <v>87</v>
      </c>
      <c r="Q23" s="2">
        <f t="shared" si="11"/>
        <v>4</v>
      </c>
      <c r="R23" s="1">
        <f t="shared" si="12"/>
        <v>1385</v>
      </c>
      <c r="S23" s="1">
        <f t="shared" si="13"/>
        <v>0</v>
      </c>
      <c r="T23" s="1">
        <f t="shared" si="14"/>
        <v>0</v>
      </c>
      <c r="U23" s="1">
        <f t="shared" si="15"/>
        <v>0</v>
      </c>
      <c r="V23" s="1">
        <f t="shared" si="1"/>
        <v>1385</v>
      </c>
      <c r="W23" s="1">
        <v>1550</v>
      </c>
      <c r="X23" s="22">
        <f t="shared" si="17"/>
        <v>188.67680126765364</v>
      </c>
      <c r="Y23" s="38">
        <f t="shared" si="16"/>
        <v>1</v>
      </c>
      <c r="Z23" s="31">
        <v>0.98</v>
      </c>
    </row>
    <row r="24" spans="3:26" x14ac:dyDescent="0.3">
      <c r="C24" s="1">
        <v>21</v>
      </c>
      <c r="D24" s="31">
        <v>1</v>
      </c>
      <c r="E24" s="31">
        <v>51</v>
      </c>
      <c r="F24" s="31">
        <v>15</v>
      </c>
      <c r="G24" s="37">
        <f t="shared" si="2"/>
        <v>51</v>
      </c>
      <c r="H24" s="37">
        <f t="shared" si="3"/>
        <v>4</v>
      </c>
      <c r="I24" s="1">
        <f t="shared" si="4"/>
        <v>845</v>
      </c>
      <c r="J24" s="1">
        <f t="shared" si="5"/>
        <v>0</v>
      </c>
      <c r="K24" s="1">
        <f t="shared" si="6"/>
        <v>0</v>
      </c>
      <c r="L24" s="1">
        <f t="shared" si="7"/>
        <v>0</v>
      </c>
      <c r="M24" s="1">
        <f t="shared" si="8"/>
        <v>845</v>
      </c>
      <c r="N24" s="1">
        <f t="shared" si="9"/>
        <v>540</v>
      </c>
      <c r="P24" s="2">
        <f t="shared" si="10"/>
        <v>87</v>
      </c>
      <c r="Q24" s="2">
        <f t="shared" si="11"/>
        <v>4</v>
      </c>
      <c r="R24" s="1">
        <f t="shared" si="12"/>
        <v>1385</v>
      </c>
      <c r="S24" s="1">
        <f t="shared" si="13"/>
        <v>0</v>
      </c>
      <c r="T24" s="1">
        <f t="shared" si="14"/>
        <v>0</v>
      </c>
      <c r="U24" s="1">
        <f t="shared" si="15"/>
        <v>0</v>
      </c>
      <c r="V24" s="1">
        <f t="shared" si="1"/>
        <v>845</v>
      </c>
      <c r="W24" s="1">
        <v>1550</v>
      </c>
      <c r="X24" s="22">
        <f t="shared" si="17"/>
        <v>179.24296120427096</v>
      </c>
      <c r="Y24" s="38">
        <f t="shared" si="16"/>
        <v>4.916021588006303E-2</v>
      </c>
      <c r="Z24" s="31">
        <v>0.88</v>
      </c>
    </row>
    <row r="25" spans="3:26" x14ac:dyDescent="0.3">
      <c r="C25" s="1">
        <v>22</v>
      </c>
      <c r="D25" s="31">
        <v>2</v>
      </c>
      <c r="E25" s="31">
        <v>57</v>
      </c>
      <c r="F25" s="31">
        <v>2</v>
      </c>
      <c r="G25" s="37">
        <f t="shared" si="2"/>
        <v>87</v>
      </c>
      <c r="H25" s="37">
        <f t="shared" si="3"/>
        <v>2</v>
      </c>
      <c r="I25" s="1">
        <f t="shared" si="4"/>
        <v>1345</v>
      </c>
      <c r="J25" s="1">
        <f t="shared" si="5"/>
        <v>0</v>
      </c>
      <c r="K25" s="1">
        <f t="shared" si="6"/>
        <v>0</v>
      </c>
      <c r="L25" s="1">
        <f t="shared" si="7"/>
        <v>0</v>
      </c>
      <c r="M25" s="1">
        <f t="shared" si="8"/>
        <v>1345</v>
      </c>
      <c r="N25" s="1">
        <f t="shared" si="9"/>
        <v>-500</v>
      </c>
      <c r="P25" s="2">
        <f t="shared" si="10"/>
        <v>87</v>
      </c>
      <c r="Q25" s="2">
        <f t="shared" si="11"/>
        <v>2</v>
      </c>
      <c r="R25" s="1">
        <f t="shared" si="12"/>
        <v>1345</v>
      </c>
      <c r="S25" s="1">
        <f t="shared" si="13"/>
        <v>0</v>
      </c>
      <c r="T25" s="1">
        <f t="shared" si="14"/>
        <v>0</v>
      </c>
      <c r="U25" s="1">
        <f t="shared" si="15"/>
        <v>0</v>
      </c>
      <c r="V25" s="1">
        <f t="shared" si="1"/>
        <v>1345</v>
      </c>
      <c r="W25" s="1">
        <v>1550</v>
      </c>
      <c r="X25" s="22">
        <f t="shared" si="17"/>
        <v>170.28081314405739</v>
      </c>
      <c r="Y25" s="38">
        <f t="shared" si="16"/>
        <v>1</v>
      </c>
      <c r="Z25" s="31">
        <v>0.31</v>
      </c>
    </row>
    <row r="26" spans="3:26" x14ac:dyDescent="0.3">
      <c r="C26" s="1">
        <v>23</v>
      </c>
      <c r="D26" s="31">
        <v>2</v>
      </c>
      <c r="E26" s="31">
        <v>53</v>
      </c>
      <c r="F26" s="31">
        <v>3</v>
      </c>
      <c r="G26" s="37">
        <f t="shared" si="2"/>
        <v>87</v>
      </c>
      <c r="H26" s="37">
        <f t="shared" si="3"/>
        <v>3</v>
      </c>
      <c r="I26" s="1">
        <f t="shared" si="4"/>
        <v>1365</v>
      </c>
      <c r="J26" s="1">
        <f t="shared" si="5"/>
        <v>0</v>
      </c>
      <c r="K26" s="1">
        <f t="shared" si="6"/>
        <v>0</v>
      </c>
      <c r="L26" s="1">
        <f t="shared" si="7"/>
        <v>0</v>
      </c>
      <c r="M26" s="1">
        <f t="shared" si="8"/>
        <v>1365</v>
      </c>
      <c r="N26" s="1">
        <f t="shared" si="9"/>
        <v>-20</v>
      </c>
      <c r="P26" s="2">
        <f t="shared" si="10"/>
        <v>87</v>
      </c>
      <c r="Q26" s="2">
        <f t="shared" si="11"/>
        <v>3</v>
      </c>
      <c r="R26" s="1">
        <f t="shared" si="12"/>
        <v>1365</v>
      </c>
      <c r="S26" s="1">
        <f t="shared" si="13"/>
        <v>0</v>
      </c>
      <c r="T26" s="1">
        <f t="shared" si="14"/>
        <v>0</v>
      </c>
      <c r="U26" s="1">
        <f t="shared" si="15"/>
        <v>0</v>
      </c>
      <c r="V26" s="1">
        <f t="shared" si="1"/>
        <v>1365</v>
      </c>
      <c r="W26" s="1">
        <v>1550</v>
      </c>
      <c r="X26" s="22">
        <f t="shared" si="17"/>
        <v>161.76677248685451</v>
      </c>
      <c r="Y26" s="38">
        <f t="shared" si="16"/>
        <v>1</v>
      </c>
      <c r="Z26" s="31">
        <v>0.84</v>
      </c>
    </row>
    <row r="27" spans="3:26" x14ac:dyDescent="0.3">
      <c r="C27" s="1">
        <v>24</v>
      </c>
      <c r="D27" s="31">
        <v>2</v>
      </c>
      <c r="E27" s="31">
        <v>31</v>
      </c>
      <c r="F27" s="31">
        <v>22</v>
      </c>
      <c r="G27" s="37">
        <f t="shared" si="2"/>
        <v>87</v>
      </c>
      <c r="H27" s="37">
        <f t="shared" si="3"/>
        <v>22</v>
      </c>
      <c r="I27" s="1">
        <f t="shared" si="4"/>
        <v>1745</v>
      </c>
      <c r="J27" s="1">
        <f t="shared" si="5"/>
        <v>0</v>
      </c>
      <c r="K27" s="1">
        <f t="shared" si="6"/>
        <v>1</v>
      </c>
      <c r="L27" s="1">
        <f t="shared" si="7"/>
        <v>1</v>
      </c>
      <c r="M27" s="1">
        <f t="shared" si="8"/>
        <v>-100000000</v>
      </c>
      <c r="N27" s="1">
        <f t="shared" si="9"/>
        <v>100001365</v>
      </c>
      <c r="P27" s="2">
        <f t="shared" si="10"/>
        <v>87</v>
      </c>
      <c r="Q27" s="2">
        <f t="shared" si="11"/>
        <v>3</v>
      </c>
      <c r="R27" s="1">
        <f t="shared" si="12"/>
        <v>1365</v>
      </c>
      <c r="S27" s="1">
        <f t="shared" si="13"/>
        <v>0</v>
      </c>
      <c r="T27" s="1">
        <f t="shared" si="14"/>
        <v>0</v>
      </c>
      <c r="U27" s="1">
        <f t="shared" si="15"/>
        <v>0</v>
      </c>
      <c r="V27" s="1">
        <f t="shared" si="1"/>
        <v>0</v>
      </c>
      <c r="W27" s="1">
        <v>1550</v>
      </c>
      <c r="X27" s="22">
        <f t="shared" si="17"/>
        <v>153.67843386251178</v>
      </c>
      <c r="Y27" s="38">
        <f t="shared" si="16"/>
        <v>0</v>
      </c>
      <c r="Z27" s="31">
        <v>0.02</v>
      </c>
    </row>
    <row r="28" spans="3:26" x14ac:dyDescent="0.3">
      <c r="C28" s="1">
        <v>25</v>
      </c>
      <c r="D28" s="1">
        <v>1</v>
      </c>
      <c r="E28" s="31">
        <v>77</v>
      </c>
      <c r="F28" s="31">
        <v>38</v>
      </c>
      <c r="G28" s="37">
        <f t="shared" si="2"/>
        <v>77</v>
      </c>
      <c r="H28" s="37">
        <f t="shared" si="3"/>
        <v>3</v>
      </c>
      <c r="I28" s="1">
        <f t="shared" si="4"/>
        <v>1215</v>
      </c>
      <c r="J28" s="1">
        <f t="shared" si="5"/>
        <v>0</v>
      </c>
      <c r="K28" s="1">
        <f t="shared" si="6"/>
        <v>0</v>
      </c>
      <c r="L28" s="1">
        <f t="shared" si="7"/>
        <v>0</v>
      </c>
      <c r="M28" s="1">
        <f t="shared" si="8"/>
        <v>1215</v>
      </c>
      <c r="N28" s="1">
        <f t="shared" si="9"/>
        <v>-100001215</v>
      </c>
      <c r="P28" s="2">
        <f t="shared" si="10"/>
        <v>77</v>
      </c>
      <c r="Q28" s="2">
        <f t="shared" si="11"/>
        <v>3</v>
      </c>
      <c r="R28" s="1">
        <f t="shared" si="12"/>
        <v>1215</v>
      </c>
      <c r="S28" s="1">
        <f t="shared" si="13"/>
        <v>0</v>
      </c>
      <c r="T28" s="1">
        <f t="shared" si="14"/>
        <v>0</v>
      </c>
      <c r="U28" s="1">
        <f t="shared" si="15"/>
        <v>0</v>
      </c>
      <c r="V28" s="1">
        <f t="shared" si="1"/>
        <v>1215</v>
      </c>
      <c r="W28" s="1">
        <v>1550</v>
      </c>
      <c r="X28" s="22">
        <f t="shared" si="17"/>
        <v>145.99451216938618</v>
      </c>
      <c r="Y28" s="38">
        <f t="shared" si="16"/>
        <v>1</v>
      </c>
      <c r="Z28" s="31">
        <v>0.57999999999999996</v>
      </c>
    </row>
    <row r="29" spans="3:26" x14ac:dyDescent="0.3">
      <c r="C29" s="1">
        <v>26</v>
      </c>
      <c r="D29" s="1">
        <v>2</v>
      </c>
      <c r="E29" s="31">
        <v>74</v>
      </c>
      <c r="F29" s="31">
        <v>25</v>
      </c>
      <c r="G29" s="37">
        <f t="shared" si="2"/>
        <v>77</v>
      </c>
      <c r="H29" s="37">
        <f t="shared" si="3"/>
        <v>25</v>
      </c>
      <c r="I29" s="1">
        <f t="shared" si="4"/>
        <v>1655</v>
      </c>
      <c r="J29" s="1">
        <f t="shared" si="5"/>
        <v>0</v>
      </c>
      <c r="K29" s="1">
        <f t="shared" si="6"/>
        <v>1</v>
      </c>
      <c r="L29" s="1">
        <f t="shared" si="7"/>
        <v>1</v>
      </c>
      <c r="M29" s="1">
        <f t="shared" si="8"/>
        <v>-100000000</v>
      </c>
      <c r="N29" s="1">
        <f t="shared" si="9"/>
        <v>100001215</v>
      </c>
      <c r="P29" s="2">
        <f t="shared" si="10"/>
        <v>77</v>
      </c>
      <c r="Q29" s="2">
        <f t="shared" si="11"/>
        <v>3</v>
      </c>
      <c r="R29" s="1">
        <f t="shared" si="12"/>
        <v>1215</v>
      </c>
      <c r="S29" s="1">
        <f t="shared" si="13"/>
        <v>0</v>
      </c>
      <c r="T29" s="1">
        <f t="shared" si="14"/>
        <v>0</v>
      </c>
      <c r="U29" s="1">
        <f t="shared" si="15"/>
        <v>0</v>
      </c>
      <c r="V29" s="1">
        <f t="shared" si="1"/>
        <v>0</v>
      </c>
      <c r="W29" s="1">
        <v>1550</v>
      </c>
      <c r="X29" s="22">
        <f t="shared" si="17"/>
        <v>138.69478656091687</v>
      </c>
      <c r="Y29" s="38">
        <f t="shared" si="16"/>
        <v>0</v>
      </c>
      <c r="Z29" s="31">
        <v>0.15</v>
      </c>
    </row>
    <row r="30" spans="3:26" x14ac:dyDescent="0.3">
      <c r="C30" s="1">
        <v>27</v>
      </c>
      <c r="D30" s="1">
        <v>2</v>
      </c>
      <c r="E30" s="31">
        <v>68</v>
      </c>
      <c r="F30" s="31">
        <v>7</v>
      </c>
      <c r="G30" s="37">
        <f t="shared" si="2"/>
        <v>77</v>
      </c>
      <c r="H30" s="37">
        <f t="shared" si="3"/>
        <v>7</v>
      </c>
      <c r="I30" s="1">
        <f t="shared" si="4"/>
        <v>1295</v>
      </c>
      <c r="J30" s="1">
        <f t="shared" si="5"/>
        <v>0</v>
      </c>
      <c r="K30" s="1">
        <f t="shared" si="6"/>
        <v>0</v>
      </c>
      <c r="L30" s="1">
        <f t="shared" si="7"/>
        <v>0</v>
      </c>
      <c r="M30" s="1">
        <f t="shared" si="8"/>
        <v>1295</v>
      </c>
      <c r="N30" s="1">
        <f t="shared" si="9"/>
        <v>-100001295</v>
      </c>
      <c r="P30" s="2">
        <f t="shared" si="10"/>
        <v>77</v>
      </c>
      <c r="Q30" s="2">
        <f t="shared" si="11"/>
        <v>7</v>
      </c>
      <c r="R30" s="1">
        <f t="shared" si="12"/>
        <v>1295</v>
      </c>
      <c r="S30" s="1">
        <f t="shared" si="13"/>
        <v>0</v>
      </c>
      <c r="T30" s="1">
        <f t="shared" si="14"/>
        <v>0</v>
      </c>
      <c r="U30" s="1">
        <f t="shared" si="15"/>
        <v>0</v>
      </c>
      <c r="V30" s="1">
        <f t="shared" si="1"/>
        <v>1295</v>
      </c>
      <c r="W30" s="1">
        <v>1550</v>
      </c>
      <c r="X30" s="22">
        <f t="shared" si="17"/>
        <v>131.76004723287102</v>
      </c>
      <c r="Y30" s="38">
        <f t="shared" si="16"/>
        <v>1</v>
      </c>
      <c r="Z30" s="31">
        <v>0.32</v>
      </c>
    </row>
    <row r="31" spans="3:26" x14ac:dyDescent="0.3">
      <c r="C31" s="1">
        <v>28</v>
      </c>
      <c r="D31" s="1">
        <v>2</v>
      </c>
      <c r="E31" s="31">
        <v>96</v>
      </c>
      <c r="F31" s="31">
        <v>36</v>
      </c>
      <c r="G31" s="37">
        <f t="shared" si="2"/>
        <v>77</v>
      </c>
      <c r="H31" s="37">
        <f t="shared" si="3"/>
        <v>36</v>
      </c>
      <c r="I31" s="1">
        <f t="shared" si="4"/>
        <v>1875</v>
      </c>
      <c r="J31" s="1">
        <f t="shared" si="5"/>
        <v>0</v>
      </c>
      <c r="K31" s="1">
        <f t="shared" si="6"/>
        <v>1</v>
      </c>
      <c r="L31" s="1">
        <f t="shared" si="7"/>
        <v>1</v>
      </c>
      <c r="M31" s="1">
        <f t="shared" si="8"/>
        <v>-100000000</v>
      </c>
      <c r="N31" s="1">
        <f t="shared" si="9"/>
        <v>100001295</v>
      </c>
      <c r="P31" s="2">
        <f t="shared" si="10"/>
        <v>77</v>
      </c>
      <c r="Q31" s="2">
        <f t="shared" si="11"/>
        <v>7</v>
      </c>
      <c r="R31" s="1">
        <f t="shared" si="12"/>
        <v>1295</v>
      </c>
      <c r="S31" s="1">
        <f t="shared" si="13"/>
        <v>0</v>
      </c>
      <c r="T31" s="1">
        <f t="shared" si="14"/>
        <v>0</v>
      </c>
      <c r="U31" s="1">
        <f t="shared" si="15"/>
        <v>0</v>
      </c>
      <c r="V31" s="1">
        <f t="shared" si="1"/>
        <v>0</v>
      </c>
      <c r="W31" s="1">
        <v>1550</v>
      </c>
      <c r="X31" s="22">
        <f t="shared" si="17"/>
        <v>125.17204487122746</v>
      </c>
      <c r="Y31" s="38">
        <f t="shared" si="16"/>
        <v>0</v>
      </c>
      <c r="Z31" s="31">
        <v>0.31</v>
      </c>
    </row>
    <row r="32" spans="3:26" x14ac:dyDescent="0.3">
      <c r="C32" s="1">
        <v>29</v>
      </c>
      <c r="D32" s="1">
        <v>2</v>
      </c>
      <c r="E32" s="31">
        <v>4</v>
      </c>
      <c r="F32" s="31">
        <v>22</v>
      </c>
      <c r="G32" s="37">
        <f t="shared" si="2"/>
        <v>77</v>
      </c>
      <c r="H32" s="37">
        <f t="shared" si="3"/>
        <v>22</v>
      </c>
      <c r="I32" s="1">
        <f t="shared" si="4"/>
        <v>1595</v>
      </c>
      <c r="J32" s="1">
        <f t="shared" si="5"/>
        <v>0</v>
      </c>
      <c r="K32" s="1">
        <f t="shared" si="6"/>
        <v>0</v>
      </c>
      <c r="L32" s="1">
        <f t="shared" si="7"/>
        <v>1</v>
      </c>
      <c r="M32" s="1">
        <f t="shared" si="8"/>
        <v>-100000000</v>
      </c>
      <c r="N32" s="1">
        <f t="shared" si="9"/>
        <v>0</v>
      </c>
      <c r="P32" s="2">
        <f t="shared" si="10"/>
        <v>77</v>
      </c>
      <c r="Q32" s="2">
        <f t="shared" si="11"/>
        <v>22</v>
      </c>
      <c r="R32" s="1">
        <f t="shared" si="12"/>
        <v>1595</v>
      </c>
      <c r="S32" s="1">
        <f t="shared" si="13"/>
        <v>0</v>
      </c>
      <c r="T32" s="1">
        <f t="shared" si="14"/>
        <v>0</v>
      </c>
      <c r="U32" s="1">
        <f t="shared" si="15"/>
        <v>1</v>
      </c>
      <c r="V32" s="1">
        <f t="shared" si="1"/>
        <v>0</v>
      </c>
      <c r="W32" s="1">
        <v>1550</v>
      </c>
      <c r="X32" s="22">
        <f t="shared" si="17"/>
        <v>118.91344262766607</v>
      </c>
      <c r="Y32" s="38">
        <f t="shared" si="16"/>
        <v>1</v>
      </c>
      <c r="Z32" s="31">
        <v>0.4</v>
      </c>
    </row>
    <row r="33" spans="3:26" x14ac:dyDescent="0.3">
      <c r="C33" s="1">
        <v>30</v>
      </c>
      <c r="D33" s="1">
        <v>2</v>
      </c>
      <c r="E33" s="31">
        <v>46</v>
      </c>
      <c r="F33" s="31">
        <v>25</v>
      </c>
      <c r="G33" s="37">
        <f t="shared" si="2"/>
        <v>77</v>
      </c>
      <c r="H33" s="37">
        <f t="shared" si="3"/>
        <v>25</v>
      </c>
      <c r="I33" s="1">
        <f t="shared" si="4"/>
        <v>1655</v>
      </c>
      <c r="J33" s="1">
        <f t="shared" si="5"/>
        <v>0</v>
      </c>
      <c r="K33" s="1">
        <f t="shared" si="6"/>
        <v>1</v>
      </c>
      <c r="L33" s="1">
        <f t="shared" si="7"/>
        <v>1</v>
      </c>
      <c r="M33" s="1">
        <f t="shared" si="8"/>
        <v>-100000000</v>
      </c>
      <c r="N33" s="1">
        <f t="shared" si="9"/>
        <v>0</v>
      </c>
      <c r="P33" s="2">
        <f t="shared" si="10"/>
        <v>77</v>
      </c>
      <c r="Q33" s="2">
        <f t="shared" si="11"/>
        <v>25</v>
      </c>
      <c r="R33" s="1">
        <f t="shared" si="12"/>
        <v>1655</v>
      </c>
      <c r="S33" s="1">
        <f t="shared" si="13"/>
        <v>0</v>
      </c>
      <c r="T33" s="1">
        <f t="shared" si="14"/>
        <v>1</v>
      </c>
      <c r="U33" s="1">
        <f t="shared" si="15"/>
        <v>1</v>
      </c>
      <c r="V33" s="1">
        <f t="shared" si="1"/>
        <v>0</v>
      </c>
      <c r="W33" s="1">
        <v>1550</v>
      </c>
      <c r="X33" s="22">
        <f t="shared" si="17"/>
        <v>112.96777049628277</v>
      </c>
      <c r="Y33" s="38">
        <f t="shared" si="16"/>
        <v>1</v>
      </c>
      <c r="Z33" s="31">
        <v>0.72</v>
      </c>
    </row>
    <row r="34" spans="3:26" x14ac:dyDescent="0.3">
      <c r="C34" s="1">
        <v>31</v>
      </c>
      <c r="D34" s="1">
        <v>2</v>
      </c>
      <c r="E34" s="31">
        <v>18</v>
      </c>
      <c r="F34" s="31">
        <v>10</v>
      </c>
      <c r="G34" s="37">
        <f t="shared" si="2"/>
        <v>77</v>
      </c>
      <c r="H34" s="37">
        <f t="shared" si="3"/>
        <v>10</v>
      </c>
      <c r="I34" s="1">
        <f t="shared" si="4"/>
        <v>1355</v>
      </c>
      <c r="J34" s="1">
        <f t="shared" si="5"/>
        <v>0</v>
      </c>
      <c r="K34" s="1">
        <f t="shared" si="6"/>
        <v>0</v>
      </c>
      <c r="L34" s="1">
        <f t="shared" si="7"/>
        <v>0</v>
      </c>
      <c r="M34" s="1">
        <f t="shared" si="8"/>
        <v>1355</v>
      </c>
      <c r="N34" s="1">
        <f t="shared" si="9"/>
        <v>-100001355</v>
      </c>
      <c r="P34" s="2">
        <f t="shared" si="10"/>
        <v>77</v>
      </c>
      <c r="Q34" s="2">
        <f t="shared" si="11"/>
        <v>10</v>
      </c>
      <c r="R34" s="1">
        <f t="shared" si="12"/>
        <v>1355</v>
      </c>
      <c r="S34" s="1">
        <f t="shared" si="13"/>
        <v>0</v>
      </c>
      <c r="T34" s="1">
        <f t="shared" si="14"/>
        <v>0</v>
      </c>
      <c r="U34" s="1">
        <f t="shared" si="15"/>
        <v>0</v>
      </c>
      <c r="V34" s="1">
        <f t="shared" si="1"/>
        <v>1355</v>
      </c>
      <c r="W34" s="1">
        <v>1550</v>
      </c>
      <c r="X34" s="22">
        <f t="shared" si="17"/>
        <v>107.31938197146863</v>
      </c>
      <c r="Y34" s="38">
        <f t="shared" si="16"/>
        <v>1</v>
      </c>
      <c r="Z34" s="31">
        <v>0.95</v>
      </c>
    </row>
    <row r="35" spans="3:26" x14ac:dyDescent="0.3">
      <c r="C35" s="1">
        <v>32</v>
      </c>
      <c r="D35" s="1">
        <v>2</v>
      </c>
      <c r="E35" s="31">
        <v>54</v>
      </c>
      <c r="F35" s="31">
        <v>33</v>
      </c>
      <c r="G35" s="37">
        <f t="shared" si="2"/>
        <v>77</v>
      </c>
      <c r="H35" s="37">
        <f t="shared" si="3"/>
        <v>33</v>
      </c>
      <c r="I35" s="1">
        <f t="shared" si="4"/>
        <v>1815</v>
      </c>
      <c r="J35" s="1">
        <f t="shared" si="5"/>
        <v>0</v>
      </c>
      <c r="K35" s="1">
        <f t="shared" si="6"/>
        <v>1</v>
      </c>
      <c r="L35" s="1">
        <f t="shared" si="7"/>
        <v>1</v>
      </c>
      <c r="M35" s="1">
        <f t="shared" si="8"/>
        <v>-100000000</v>
      </c>
      <c r="N35" s="1">
        <f t="shared" si="9"/>
        <v>100001355</v>
      </c>
      <c r="P35" s="2">
        <f t="shared" si="10"/>
        <v>77</v>
      </c>
      <c r="Q35" s="2">
        <f t="shared" si="11"/>
        <v>10</v>
      </c>
      <c r="R35" s="1">
        <f t="shared" si="12"/>
        <v>1355</v>
      </c>
      <c r="S35" s="1">
        <f t="shared" si="13"/>
        <v>0</v>
      </c>
      <c r="T35" s="1">
        <f t="shared" si="14"/>
        <v>0</v>
      </c>
      <c r="U35" s="1">
        <f t="shared" si="15"/>
        <v>0</v>
      </c>
      <c r="V35" s="1">
        <f t="shared" si="1"/>
        <v>0</v>
      </c>
      <c r="W35" s="1">
        <v>1550</v>
      </c>
      <c r="X35" s="22">
        <f t="shared" si="17"/>
        <v>101.9534128728952</v>
      </c>
      <c r="Y35" s="38">
        <f t="shared" si="16"/>
        <v>0</v>
      </c>
      <c r="Z35" s="31">
        <v>0.86</v>
      </c>
    </row>
    <row r="36" spans="3:26" x14ac:dyDescent="0.3">
      <c r="C36" s="1">
        <v>33</v>
      </c>
      <c r="D36" s="1">
        <v>1</v>
      </c>
      <c r="E36" s="31">
        <v>20</v>
      </c>
      <c r="F36" s="31">
        <v>23</v>
      </c>
      <c r="G36" s="37">
        <f t="shared" si="2"/>
        <v>20</v>
      </c>
      <c r="H36" s="37">
        <f t="shared" si="3"/>
        <v>10</v>
      </c>
      <c r="I36" s="1">
        <f t="shared" si="4"/>
        <v>500</v>
      </c>
      <c r="J36" s="1">
        <f t="shared" si="5"/>
        <v>0</v>
      </c>
      <c r="K36" s="1">
        <f t="shared" si="6"/>
        <v>0</v>
      </c>
      <c r="L36" s="1">
        <f t="shared" si="7"/>
        <v>0</v>
      </c>
      <c r="M36" s="1">
        <f t="shared" si="8"/>
        <v>500</v>
      </c>
      <c r="N36" s="1">
        <f t="shared" si="9"/>
        <v>-100000500</v>
      </c>
      <c r="P36" s="2">
        <f t="shared" si="10"/>
        <v>20</v>
      </c>
      <c r="Q36" s="2">
        <f t="shared" si="11"/>
        <v>10</v>
      </c>
      <c r="R36" s="1">
        <f t="shared" si="12"/>
        <v>500</v>
      </c>
      <c r="S36" s="1">
        <f t="shared" si="13"/>
        <v>0</v>
      </c>
      <c r="T36" s="1">
        <f t="shared" si="14"/>
        <v>0</v>
      </c>
      <c r="U36" s="1">
        <f t="shared" si="15"/>
        <v>0</v>
      </c>
      <c r="V36" s="1">
        <f t="shared" si="1"/>
        <v>500</v>
      </c>
      <c r="W36" s="1">
        <v>1550</v>
      </c>
      <c r="X36" s="22">
        <f t="shared" si="17"/>
        <v>96.855742229250438</v>
      </c>
      <c r="Y36" s="38">
        <f t="shared" si="16"/>
        <v>1</v>
      </c>
      <c r="Z36" s="31">
        <v>0.71</v>
      </c>
    </row>
    <row r="37" spans="3:26" x14ac:dyDescent="0.3">
      <c r="C37" s="1">
        <v>34</v>
      </c>
      <c r="D37" s="1">
        <v>2</v>
      </c>
      <c r="E37" s="31">
        <v>8</v>
      </c>
      <c r="F37" s="31">
        <v>39</v>
      </c>
      <c r="G37" s="37">
        <f t="shared" si="2"/>
        <v>20</v>
      </c>
      <c r="H37" s="37">
        <f t="shared" si="3"/>
        <v>39</v>
      </c>
      <c r="I37" s="1">
        <f t="shared" si="4"/>
        <v>1080</v>
      </c>
      <c r="J37" s="1">
        <f t="shared" si="5"/>
        <v>0</v>
      </c>
      <c r="K37" s="1">
        <f t="shared" si="6"/>
        <v>0</v>
      </c>
      <c r="L37" s="1">
        <f t="shared" si="7"/>
        <v>1</v>
      </c>
      <c r="M37" s="1">
        <f t="shared" si="8"/>
        <v>-100000000</v>
      </c>
      <c r="N37" s="1">
        <f t="shared" si="9"/>
        <v>100000500</v>
      </c>
      <c r="P37" s="2">
        <f t="shared" si="10"/>
        <v>20</v>
      </c>
      <c r="Q37" s="2">
        <f t="shared" si="11"/>
        <v>10</v>
      </c>
      <c r="R37" s="1">
        <f t="shared" si="12"/>
        <v>500</v>
      </c>
      <c r="S37" s="1">
        <f t="shared" si="13"/>
        <v>0</v>
      </c>
      <c r="T37" s="1">
        <f t="shared" si="14"/>
        <v>0</v>
      </c>
      <c r="U37" s="1">
        <f t="shared" si="15"/>
        <v>0</v>
      </c>
      <c r="V37" s="1">
        <f t="shared" si="1"/>
        <v>0</v>
      </c>
      <c r="W37" s="1">
        <v>1550</v>
      </c>
      <c r="X37" s="22">
        <f t="shared" si="17"/>
        <v>92.012955117787911</v>
      </c>
      <c r="Y37" s="38">
        <f t="shared" si="16"/>
        <v>0</v>
      </c>
      <c r="Z37" s="31">
        <v>0.67</v>
      </c>
    </row>
    <row r="38" spans="3:26" x14ac:dyDescent="0.3">
      <c r="C38" s="1">
        <v>35</v>
      </c>
      <c r="D38" s="1">
        <v>2</v>
      </c>
      <c r="E38" s="31">
        <v>50</v>
      </c>
      <c r="F38" s="31">
        <v>1</v>
      </c>
      <c r="G38" s="37">
        <f t="shared" si="2"/>
        <v>20</v>
      </c>
      <c r="H38" s="37">
        <f t="shared" si="3"/>
        <v>1</v>
      </c>
      <c r="I38" s="1">
        <f t="shared" si="4"/>
        <v>320</v>
      </c>
      <c r="J38" s="1">
        <f t="shared" si="5"/>
        <v>0</v>
      </c>
      <c r="K38" s="1">
        <f t="shared" si="6"/>
        <v>0</v>
      </c>
      <c r="L38" s="1">
        <f t="shared" si="7"/>
        <v>0</v>
      </c>
      <c r="M38" s="1">
        <f t="shared" si="8"/>
        <v>320</v>
      </c>
      <c r="N38" s="1">
        <f t="shared" si="9"/>
        <v>-100000320</v>
      </c>
      <c r="P38" s="2">
        <f t="shared" si="10"/>
        <v>20</v>
      </c>
      <c r="Q38" s="2">
        <f t="shared" si="11"/>
        <v>1</v>
      </c>
      <c r="R38" s="1">
        <f t="shared" si="12"/>
        <v>320</v>
      </c>
      <c r="S38" s="1">
        <f t="shared" si="13"/>
        <v>0</v>
      </c>
      <c r="T38" s="1">
        <f t="shared" si="14"/>
        <v>0</v>
      </c>
      <c r="U38" s="1">
        <f t="shared" si="15"/>
        <v>0</v>
      </c>
      <c r="V38" s="1">
        <f t="shared" si="1"/>
        <v>320</v>
      </c>
      <c r="W38" s="1">
        <v>1550</v>
      </c>
      <c r="X38" s="22">
        <f t="shared" si="17"/>
        <v>87.412307361898513</v>
      </c>
      <c r="Y38" s="38">
        <f t="shared" si="16"/>
        <v>1</v>
      </c>
      <c r="Z38" s="31">
        <v>0.98</v>
      </c>
    </row>
    <row r="39" spans="3:26" x14ac:dyDescent="0.3">
      <c r="C39" s="1">
        <v>36</v>
      </c>
      <c r="D39" s="1">
        <v>1</v>
      </c>
      <c r="E39" s="31">
        <v>78</v>
      </c>
      <c r="F39" s="31">
        <v>14</v>
      </c>
      <c r="G39" s="37">
        <f t="shared" si="2"/>
        <v>78</v>
      </c>
      <c r="H39" s="37">
        <f t="shared" si="3"/>
        <v>1</v>
      </c>
      <c r="I39" s="1">
        <f t="shared" si="4"/>
        <v>1190</v>
      </c>
      <c r="J39" s="1">
        <f t="shared" si="5"/>
        <v>0</v>
      </c>
      <c r="K39" s="1">
        <f t="shared" si="6"/>
        <v>0</v>
      </c>
      <c r="L39" s="1">
        <f t="shared" si="7"/>
        <v>0</v>
      </c>
      <c r="M39" s="1">
        <f t="shared" si="8"/>
        <v>1190</v>
      </c>
      <c r="N39" s="1">
        <f t="shared" si="9"/>
        <v>-870</v>
      </c>
      <c r="P39" s="2">
        <f t="shared" si="10"/>
        <v>78</v>
      </c>
      <c r="Q39" s="2">
        <f t="shared" si="11"/>
        <v>1</v>
      </c>
      <c r="R39" s="1">
        <f t="shared" si="12"/>
        <v>1190</v>
      </c>
      <c r="S39" s="1">
        <f t="shared" si="13"/>
        <v>0</v>
      </c>
      <c r="T39" s="1">
        <f t="shared" si="14"/>
        <v>0</v>
      </c>
      <c r="U39" s="1">
        <f t="shared" si="15"/>
        <v>0</v>
      </c>
      <c r="V39" s="1">
        <f t="shared" si="1"/>
        <v>1190</v>
      </c>
      <c r="W39" s="1">
        <v>1550</v>
      </c>
      <c r="X39" s="22">
        <f t="shared" si="17"/>
        <v>83.041691993803582</v>
      </c>
      <c r="Y39" s="38">
        <f t="shared" si="16"/>
        <v>1</v>
      </c>
      <c r="Z39" s="31">
        <v>0.88</v>
      </c>
    </row>
    <row r="40" spans="3:26" x14ac:dyDescent="0.3">
      <c r="C40" s="1">
        <v>37</v>
      </c>
      <c r="D40" s="1">
        <v>1</v>
      </c>
      <c r="E40" s="31">
        <v>2</v>
      </c>
      <c r="F40" s="31">
        <v>36</v>
      </c>
      <c r="G40" s="37">
        <f t="shared" si="2"/>
        <v>2</v>
      </c>
      <c r="H40" s="37">
        <f t="shared" si="3"/>
        <v>1</v>
      </c>
      <c r="I40" s="1">
        <f t="shared" si="4"/>
        <v>50</v>
      </c>
      <c r="J40" s="1">
        <f t="shared" si="5"/>
        <v>0</v>
      </c>
      <c r="K40" s="1">
        <f t="shared" si="6"/>
        <v>0</v>
      </c>
      <c r="L40" s="1">
        <f t="shared" si="7"/>
        <v>0</v>
      </c>
      <c r="M40" s="1">
        <f t="shared" si="8"/>
        <v>50</v>
      </c>
      <c r="N40" s="1">
        <f t="shared" si="9"/>
        <v>1140</v>
      </c>
      <c r="P40" s="2">
        <f t="shared" si="10"/>
        <v>78</v>
      </c>
      <c r="Q40" s="2">
        <f t="shared" si="11"/>
        <v>1</v>
      </c>
      <c r="R40" s="1">
        <f t="shared" si="12"/>
        <v>1190</v>
      </c>
      <c r="S40" s="1">
        <f t="shared" si="13"/>
        <v>0</v>
      </c>
      <c r="T40" s="1">
        <f t="shared" si="14"/>
        <v>0</v>
      </c>
      <c r="U40" s="1">
        <f t="shared" si="15"/>
        <v>0</v>
      </c>
      <c r="V40" s="1">
        <f t="shared" si="1"/>
        <v>50</v>
      </c>
      <c r="W40" s="1">
        <v>1550</v>
      </c>
      <c r="X40" s="22">
        <f t="shared" si="17"/>
        <v>78.889607394113398</v>
      </c>
      <c r="Y40" s="38">
        <f t="shared" si="16"/>
        <v>5.2990260457322068E-7</v>
      </c>
      <c r="Z40" s="31">
        <v>0.78</v>
      </c>
    </row>
    <row r="41" spans="3:26" x14ac:dyDescent="0.3">
      <c r="C41" s="1">
        <v>38</v>
      </c>
      <c r="D41" s="1">
        <v>1</v>
      </c>
      <c r="E41" s="31">
        <v>64</v>
      </c>
      <c r="F41" s="31">
        <v>16</v>
      </c>
      <c r="G41" s="37">
        <f t="shared" si="2"/>
        <v>64</v>
      </c>
      <c r="H41" s="37">
        <f t="shared" si="3"/>
        <v>1</v>
      </c>
      <c r="I41" s="1">
        <f t="shared" si="4"/>
        <v>980</v>
      </c>
      <c r="J41" s="1">
        <f t="shared" si="5"/>
        <v>0</v>
      </c>
      <c r="K41" s="1">
        <f t="shared" si="6"/>
        <v>0</v>
      </c>
      <c r="L41" s="1">
        <f t="shared" si="7"/>
        <v>0</v>
      </c>
      <c r="M41" s="1">
        <f t="shared" si="8"/>
        <v>980</v>
      </c>
      <c r="N41" s="1">
        <f t="shared" si="9"/>
        <v>-930</v>
      </c>
      <c r="P41" s="2">
        <f t="shared" si="10"/>
        <v>64</v>
      </c>
      <c r="Q41" s="2">
        <f t="shared" si="11"/>
        <v>1</v>
      </c>
      <c r="R41" s="1">
        <f t="shared" si="12"/>
        <v>980</v>
      </c>
      <c r="S41" s="1">
        <f t="shared" si="13"/>
        <v>0</v>
      </c>
      <c r="T41" s="1">
        <f t="shared" si="14"/>
        <v>0</v>
      </c>
      <c r="U41" s="1">
        <f t="shared" si="15"/>
        <v>0</v>
      </c>
      <c r="V41" s="1">
        <f t="shared" si="1"/>
        <v>980</v>
      </c>
      <c r="W41" s="1">
        <v>1550</v>
      </c>
      <c r="X41" s="22">
        <f t="shared" si="17"/>
        <v>74.945127024407725</v>
      </c>
      <c r="Y41" s="38">
        <f t="shared" si="16"/>
        <v>1</v>
      </c>
      <c r="Z41" s="31">
        <v>0.03</v>
      </c>
    </row>
    <row r="42" spans="3:26" x14ac:dyDescent="0.3">
      <c r="C42" s="1">
        <v>39</v>
      </c>
      <c r="D42" s="1">
        <v>2</v>
      </c>
      <c r="E42" s="31">
        <v>3</v>
      </c>
      <c r="F42" s="31">
        <v>30</v>
      </c>
      <c r="G42" s="37">
        <f t="shared" si="2"/>
        <v>64</v>
      </c>
      <c r="H42" s="37">
        <f t="shared" si="3"/>
        <v>30</v>
      </c>
      <c r="I42" s="1">
        <f t="shared" si="4"/>
        <v>1560</v>
      </c>
      <c r="J42" s="1">
        <f t="shared" si="5"/>
        <v>0</v>
      </c>
      <c r="K42" s="1">
        <f t="shared" si="6"/>
        <v>0</v>
      </c>
      <c r="L42" s="1">
        <f t="shared" si="7"/>
        <v>1</v>
      </c>
      <c r="M42" s="1">
        <f t="shared" si="8"/>
        <v>-100000000</v>
      </c>
      <c r="N42" s="1">
        <f t="shared" si="9"/>
        <v>100000980</v>
      </c>
      <c r="P42" s="2">
        <f t="shared" si="10"/>
        <v>64</v>
      </c>
      <c r="Q42" s="2">
        <f t="shared" si="11"/>
        <v>1</v>
      </c>
      <c r="R42" s="1">
        <f t="shared" si="12"/>
        <v>980</v>
      </c>
      <c r="S42" s="1">
        <f t="shared" si="13"/>
        <v>0</v>
      </c>
      <c r="T42" s="1">
        <f t="shared" si="14"/>
        <v>0</v>
      </c>
      <c r="U42" s="1">
        <f t="shared" si="15"/>
        <v>0</v>
      </c>
      <c r="V42" s="1">
        <f t="shared" si="1"/>
        <v>0</v>
      </c>
      <c r="W42" s="1">
        <v>1550</v>
      </c>
      <c r="X42" s="22">
        <f t="shared" si="17"/>
        <v>71.197870673187339</v>
      </c>
      <c r="Y42" s="38">
        <f t="shared" si="16"/>
        <v>0</v>
      </c>
      <c r="Z42" s="31">
        <v>0.47</v>
      </c>
    </row>
    <row r="43" spans="3:26" x14ac:dyDescent="0.3">
      <c r="C43" s="1">
        <v>40</v>
      </c>
      <c r="D43" s="1">
        <v>1</v>
      </c>
      <c r="E43" s="31">
        <v>21</v>
      </c>
      <c r="F43" s="31">
        <v>8</v>
      </c>
      <c r="G43" s="37">
        <f t="shared" si="2"/>
        <v>21</v>
      </c>
      <c r="H43" s="37">
        <f t="shared" si="3"/>
        <v>1</v>
      </c>
      <c r="I43" s="1">
        <f t="shared" si="4"/>
        <v>335</v>
      </c>
      <c r="J43" s="1">
        <f t="shared" si="5"/>
        <v>0</v>
      </c>
      <c r="K43" s="1">
        <f t="shared" si="6"/>
        <v>0</v>
      </c>
      <c r="L43" s="1">
        <f t="shared" si="7"/>
        <v>0</v>
      </c>
      <c r="M43" s="1">
        <f t="shared" si="8"/>
        <v>335</v>
      </c>
      <c r="N43" s="1">
        <f t="shared" si="9"/>
        <v>-100000335</v>
      </c>
      <c r="P43" s="2">
        <f t="shared" si="10"/>
        <v>21</v>
      </c>
      <c r="Q43" s="2">
        <f t="shared" si="11"/>
        <v>1</v>
      </c>
      <c r="R43" s="1">
        <f t="shared" si="12"/>
        <v>335</v>
      </c>
      <c r="S43" s="1">
        <f t="shared" si="13"/>
        <v>0</v>
      </c>
      <c r="T43" s="1">
        <f t="shared" si="14"/>
        <v>0</v>
      </c>
      <c r="U43" s="1">
        <f t="shared" si="15"/>
        <v>0</v>
      </c>
      <c r="V43" s="1">
        <f t="shared" si="1"/>
        <v>335</v>
      </c>
      <c r="W43" s="1">
        <v>1550</v>
      </c>
      <c r="X43" s="22">
        <f t="shared" si="17"/>
        <v>67.637977139527962</v>
      </c>
      <c r="Y43" s="38">
        <f t="shared" si="16"/>
        <v>1</v>
      </c>
      <c r="Z43" s="31">
        <v>0.47</v>
      </c>
    </row>
    <row r="44" spans="3:26" x14ac:dyDescent="0.3">
      <c r="C44" s="1">
        <v>41</v>
      </c>
      <c r="D44" s="1">
        <v>1</v>
      </c>
      <c r="E44" s="31">
        <v>57</v>
      </c>
      <c r="F44" s="31">
        <v>8</v>
      </c>
      <c r="G44" s="37">
        <f t="shared" si="2"/>
        <v>57</v>
      </c>
      <c r="H44" s="37">
        <f t="shared" si="3"/>
        <v>1</v>
      </c>
      <c r="I44" s="1">
        <f t="shared" si="4"/>
        <v>875</v>
      </c>
      <c r="J44" s="1">
        <f t="shared" si="5"/>
        <v>0</v>
      </c>
      <c r="K44" s="1">
        <f t="shared" si="6"/>
        <v>0</v>
      </c>
      <c r="L44" s="1">
        <f t="shared" si="7"/>
        <v>0</v>
      </c>
      <c r="M44" s="1">
        <f t="shared" si="8"/>
        <v>875</v>
      </c>
      <c r="N44" s="1">
        <f t="shared" si="9"/>
        <v>-540</v>
      </c>
      <c r="P44" s="2">
        <f t="shared" si="10"/>
        <v>57</v>
      </c>
      <c r="Q44" s="2">
        <f t="shared" si="11"/>
        <v>1</v>
      </c>
      <c r="R44" s="1">
        <f t="shared" si="12"/>
        <v>875</v>
      </c>
      <c r="S44" s="1">
        <f t="shared" si="13"/>
        <v>0</v>
      </c>
      <c r="T44" s="1">
        <f t="shared" si="14"/>
        <v>0</v>
      </c>
      <c r="U44" s="1">
        <f t="shared" si="15"/>
        <v>0</v>
      </c>
      <c r="V44" s="1">
        <f t="shared" si="1"/>
        <v>875</v>
      </c>
      <c r="W44" s="1">
        <v>1550</v>
      </c>
      <c r="X44" s="22">
        <f t="shared" si="17"/>
        <v>64.256078282551556</v>
      </c>
      <c r="Y44" s="38">
        <f t="shared" si="16"/>
        <v>1</v>
      </c>
      <c r="Z44" s="31">
        <v>0.81</v>
      </c>
    </row>
    <row r="45" spans="3:26" x14ac:dyDescent="0.3">
      <c r="C45" s="1">
        <v>42</v>
      </c>
      <c r="D45" s="1">
        <v>1</v>
      </c>
      <c r="E45" s="31">
        <v>72</v>
      </c>
      <c r="F45" s="31">
        <v>3</v>
      </c>
      <c r="G45" s="37">
        <f t="shared" si="2"/>
        <v>72</v>
      </c>
      <c r="H45" s="37">
        <f t="shared" si="3"/>
        <v>1</v>
      </c>
      <c r="I45" s="1">
        <f t="shared" si="4"/>
        <v>1100</v>
      </c>
      <c r="J45" s="1">
        <f t="shared" si="5"/>
        <v>0</v>
      </c>
      <c r="K45" s="1">
        <f t="shared" si="6"/>
        <v>0</v>
      </c>
      <c r="L45" s="1">
        <f t="shared" si="7"/>
        <v>0</v>
      </c>
      <c r="M45" s="1">
        <f t="shared" si="8"/>
        <v>1100</v>
      </c>
      <c r="N45" s="1">
        <f t="shared" si="9"/>
        <v>-225</v>
      </c>
      <c r="P45" s="2">
        <f t="shared" si="10"/>
        <v>72</v>
      </c>
      <c r="Q45" s="2">
        <f t="shared" si="11"/>
        <v>1</v>
      </c>
      <c r="R45" s="1">
        <f t="shared" si="12"/>
        <v>1100</v>
      </c>
      <c r="S45" s="1">
        <f t="shared" si="13"/>
        <v>0</v>
      </c>
      <c r="T45" s="1">
        <f t="shared" si="14"/>
        <v>0</v>
      </c>
      <c r="U45" s="1">
        <f t="shared" si="15"/>
        <v>0</v>
      </c>
      <c r="V45" s="1">
        <f t="shared" si="1"/>
        <v>1100</v>
      </c>
      <c r="W45" s="1">
        <v>1550</v>
      </c>
      <c r="X45" s="22">
        <f t="shared" si="17"/>
        <v>61.043274368423972</v>
      </c>
      <c r="Y45" s="38">
        <f t="shared" si="16"/>
        <v>1</v>
      </c>
      <c r="Z45" s="31">
        <v>0.3</v>
      </c>
    </row>
    <row r="46" spans="3:26" x14ac:dyDescent="0.3">
      <c r="C46" s="1">
        <v>43</v>
      </c>
      <c r="D46" s="1">
        <v>2</v>
      </c>
      <c r="E46" s="31">
        <v>47</v>
      </c>
      <c r="F46" s="31">
        <v>34</v>
      </c>
      <c r="G46" s="37">
        <f t="shared" si="2"/>
        <v>72</v>
      </c>
      <c r="H46" s="37">
        <f t="shared" si="3"/>
        <v>34</v>
      </c>
      <c r="I46" s="1">
        <f t="shared" si="4"/>
        <v>1760</v>
      </c>
      <c r="J46" s="1">
        <f t="shared" si="5"/>
        <v>0</v>
      </c>
      <c r="K46" s="1">
        <f t="shared" si="6"/>
        <v>1</v>
      </c>
      <c r="L46" s="1">
        <f t="shared" si="7"/>
        <v>1</v>
      </c>
      <c r="M46" s="1">
        <f t="shared" si="8"/>
        <v>-100000000</v>
      </c>
      <c r="N46" s="1">
        <f t="shared" si="9"/>
        <v>100001100</v>
      </c>
      <c r="P46" s="2">
        <f t="shared" si="10"/>
        <v>72</v>
      </c>
      <c r="Q46" s="2">
        <f t="shared" si="11"/>
        <v>1</v>
      </c>
      <c r="R46" s="1">
        <f t="shared" si="12"/>
        <v>1100</v>
      </c>
      <c r="S46" s="1">
        <f t="shared" si="13"/>
        <v>0</v>
      </c>
      <c r="T46" s="1">
        <f t="shared" si="14"/>
        <v>0</v>
      </c>
      <c r="U46" s="1">
        <f t="shared" si="15"/>
        <v>0</v>
      </c>
      <c r="V46" s="1">
        <f t="shared" si="1"/>
        <v>0</v>
      </c>
      <c r="W46" s="1">
        <v>1550</v>
      </c>
      <c r="X46" s="22">
        <f t="shared" si="17"/>
        <v>57.991110650002774</v>
      </c>
      <c r="Y46" s="38">
        <f t="shared" si="16"/>
        <v>0</v>
      </c>
      <c r="Z46" s="31">
        <v>0.63</v>
      </c>
    </row>
    <row r="47" spans="3:26" x14ac:dyDescent="0.3">
      <c r="C47" s="1">
        <v>44</v>
      </c>
      <c r="D47" s="1">
        <v>2</v>
      </c>
      <c r="E47" s="31">
        <v>20</v>
      </c>
      <c r="F47" s="31">
        <v>37</v>
      </c>
      <c r="G47" s="37">
        <f t="shared" si="2"/>
        <v>72</v>
      </c>
      <c r="H47" s="37">
        <f t="shared" si="3"/>
        <v>37</v>
      </c>
      <c r="I47" s="1">
        <f t="shared" si="4"/>
        <v>1820</v>
      </c>
      <c r="J47" s="1">
        <f t="shared" si="5"/>
        <v>0</v>
      </c>
      <c r="K47" s="1">
        <f t="shared" si="6"/>
        <v>1</v>
      </c>
      <c r="L47" s="1">
        <f t="shared" si="7"/>
        <v>1</v>
      </c>
      <c r="M47" s="1">
        <f t="shared" si="8"/>
        <v>-100000000</v>
      </c>
      <c r="N47" s="1">
        <f t="shared" si="9"/>
        <v>0</v>
      </c>
      <c r="P47" s="2">
        <f t="shared" si="10"/>
        <v>72</v>
      </c>
      <c r="Q47" s="2">
        <f t="shared" si="11"/>
        <v>37</v>
      </c>
      <c r="R47" s="1">
        <f t="shared" si="12"/>
        <v>1820</v>
      </c>
      <c r="S47" s="1">
        <f t="shared" si="13"/>
        <v>0</v>
      </c>
      <c r="T47" s="1">
        <f t="shared" si="14"/>
        <v>1</v>
      </c>
      <c r="U47" s="1">
        <f t="shared" si="15"/>
        <v>1</v>
      </c>
      <c r="V47" s="1">
        <f t="shared" si="1"/>
        <v>0</v>
      </c>
      <c r="W47" s="1">
        <v>1550</v>
      </c>
      <c r="X47" s="22">
        <f t="shared" si="17"/>
        <v>55.091555117502629</v>
      </c>
      <c r="Y47" s="38">
        <f t="shared" si="16"/>
        <v>1</v>
      </c>
      <c r="Z47" s="31">
        <v>0.17</v>
      </c>
    </row>
    <row r="48" spans="3:26" x14ac:dyDescent="0.3">
      <c r="C48" s="1">
        <v>45</v>
      </c>
      <c r="D48" s="1">
        <v>2</v>
      </c>
      <c r="E48" s="31">
        <v>23</v>
      </c>
      <c r="F48" s="31">
        <v>23</v>
      </c>
      <c r="G48" s="37">
        <f t="shared" si="2"/>
        <v>72</v>
      </c>
      <c r="H48" s="37">
        <f t="shared" si="3"/>
        <v>23</v>
      </c>
      <c r="I48" s="1">
        <f t="shared" si="4"/>
        <v>1540</v>
      </c>
      <c r="J48" s="1">
        <f t="shared" si="5"/>
        <v>0</v>
      </c>
      <c r="K48" s="1">
        <f t="shared" si="6"/>
        <v>0</v>
      </c>
      <c r="L48" s="1">
        <f t="shared" si="7"/>
        <v>1</v>
      </c>
      <c r="M48" s="1">
        <f t="shared" si="8"/>
        <v>-100000000</v>
      </c>
      <c r="N48" s="1">
        <f t="shared" si="9"/>
        <v>0</v>
      </c>
      <c r="P48" s="2">
        <f t="shared" si="10"/>
        <v>72</v>
      </c>
      <c r="Q48" s="2">
        <f t="shared" si="11"/>
        <v>23</v>
      </c>
      <c r="R48" s="1">
        <f t="shared" si="12"/>
        <v>1540</v>
      </c>
      <c r="S48" s="1">
        <f t="shared" si="13"/>
        <v>0</v>
      </c>
      <c r="T48" s="1">
        <f t="shared" si="14"/>
        <v>0</v>
      </c>
      <c r="U48" s="1">
        <f t="shared" si="15"/>
        <v>1</v>
      </c>
      <c r="V48" s="1">
        <f t="shared" si="1"/>
        <v>0</v>
      </c>
      <c r="W48" s="1">
        <v>1550</v>
      </c>
      <c r="X48" s="22">
        <f t="shared" si="17"/>
        <v>52.336977361627497</v>
      </c>
      <c r="Y48" s="38">
        <f t="shared" si="16"/>
        <v>1</v>
      </c>
      <c r="Z48" s="31">
        <v>0.45</v>
      </c>
    </row>
    <row r="49" spans="3:26" x14ac:dyDescent="0.3">
      <c r="C49" s="1">
        <v>46</v>
      </c>
      <c r="D49" s="1">
        <v>1</v>
      </c>
      <c r="E49" s="31">
        <v>58</v>
      </c>
      <c r="F49" s="31">
        <v>0</v>
      </c>
      <c r="G49" s="37">
        <f t="shared" si="2"/>
        <v>58</v>
      </c>
      <c r="H49" s="37">
        <f t="shared" si="3"/>
        <v>23</v>
      </c>
      <c r="I49" s="1">
        <f t="shared" si="4"/>
        <v>1330</v>
      </c>
      <c r="J49" s="1">
        <f t="shared" si="5"/>
        <v>0</v>
      </c>
      <c r="K49" s="1">
        <f t="shared" si="6"/>
        <v>0</v>
      </c>
      <c r="L49" s="1">
        <f t="shared" si="7"/>
        <v>1</v>
      </c>
      <c r="M49" s="1">
        <f t="shared" si="8"/>
        <v>-100000000</v>
      </c>
      <c r="N49" s="1">
        <f t="shared" si="9"/>
        <v>0</v>
      </c>
      <c r="P49" s="2">
        <f t="shared" si="10"/>
        <v>58</v>
      </c>
      <c r="Q49" s="2">
        <f t="shared" si="11"/>
        <v>23</v>
      </c>
      <c r="R49" s="1">
        <f t="shared" si="12"/>
        <v>1330</v>
      </c>
      <c r="S49" s="1">
        <f t="shared" si="13"/>
        <v>0</v>
      </c>
      <c r="T49" s="1">
        <f t="shared" si="14"/>
        <v>0</v>
      </c>
      <c r="U49" s="1">
        <f t="shared" si="15"/>
        <v>1</v>
      </c>
      <c r="V49" s="1">
        <f t="shared" si="1"/>
        <v>0</v>
      </c>
      <c r="W49" s="1">
        <v>1550</v>
      </c>
      <c r="X49" s="22">
        <f t="shared" si="17"/>
        <v>49.72012849354612</v>
      </c>
      <c r="Y49" s="38">
        <f t="shared" si="16"/>
        <v>1</v>
      </c>
      <c r="Z49" s="31">
        <v>0.23</v>
      </c>
    </row>
    <row r="50" spans="3:26" x14ac:dyDescent="0.3">
      <c r="C50" s="1">
        <v>47</v>
      </c>
      <c r="D50" s="1">
        <v>1</v>
      </c>
      <c r="E50" s="31">
        <v>27</v>
      </c>
      <c r="F50" s="31">
        <v>30</v>
      </c>
      <c r="G50" s="37">
        <f t="shared" si="2"/>
        <v>27</v>
      </c>
      <c r="H50" s="37">
        <f t="shared" si="3"/>
        <v>23</v>
      </c>
      <c r="I50" s="1">
        <f t="shared" si="4"/>
        <v>865</v>
      </c>
      <c r="J50" s="1">
        <f t="shared" si="5"/>
        <v>0</v>
      </c>
      <c r="K50" s="1">
        <f t="shared" si="6"/>
        <v>0</v>
      </c>
      <c r="L50" s="1">
        <f t="shared" si="7"/>
        <v>0</v>
      </c>
      <c r="M50" s="1">
        <f t="shared" si="8"/>
        <v>865</v>
      </c>
      <c r="N50" s="1">
        <f t="shared" si="9"/>
        <v>-100000865</v>
      </c>
      <c r="P50" s="2">
        <f t="shared" si="10"/>
        <v>27</v>
      </c>
      <c r="Q50" s="2">
        <f t="shared" si="11"/>
        <v>23</v>
      </c>
      <c r="R50" s="1">
        <f t="shared" si="12"/>
        <v>865</v>
      </c>
      <c r="S50" s="1">
        <f t="shared" si="13"/>
        <v>0</v>
      </c>
      <c r="T50" s="1">
        <f t="shared" si="14"/>
        <v>0</v>
      </c>
      <c r="U50" s="1">
        <f t="shared" si="15"/>
        <v>0</v>
      </c>
      <c r="V50" s="1">
        <f t="shared" si="1"/>
        <v>865</v>
      </c>
      <c r="W50" s="1">
        <v>1550</v>
      </c>
      <c r="X50" s="22">
        <f t="shared" si="17"/>
        <v>47.234122068868814</v>
      </c>
      <c r="Y50" s="38">
        <f t="shared" si="16"/>
        <v>1</v>
      </c>
      <c r="Z50" s="31">
        <v>0.25</v>
      </c>
    </row>
    <row r="51" spans="3:26" x14ac:dyDescent="0.3">
      <c r="C51" s="1">
        <v>48</v>
      </c>
      <c r="D51" s="1">
        <v>2</v>
      </c>
      <c r="E51" s="31">
        <v>90</v>
      </c>
      <c r="F51" s="31">
        <v>7</v>
      </c>
      <c r="G51" s="37">
        <f t="shared" si="2"/>
        <v>27</v>
      </c>
      <c r="H51" s="37">
        <f t="shared" si="3"/>
        <v>7</v>
      </c>
      <c r="I51" s="1">
        <f t="shared" si="4"/>
        <v>545</v>
      </c>
      <c r="J51" s="1">
        <f t="shared" si="5"/>
        <v>0</v>
      </c>
      <c r="K51" s="1">
        <f t="shared" si="6"/>
        <v>0</v>
      </c>
      <c r="L51" s="1">
        <f t="shared" si="7"/>
        <v>0</v>
      </c>
      <c r="M51" s="1">
        <f t="shared" si="8"/>
        <v>545</v>
      </c>
      <c r="N51" s="1">
        <f t="shared" si="9"/>
        <v>320</v>
      </c>
      <c r="P51" s="2">
        <f t="shared" si="10"/>
        <v>27</v>
      </c>
      <c r="Q51" s="2">
        <f t="shared" si="11"/>
        <v>23</v>
      </c>
      <c r="R51" s="1">
        <f t="shared" si="12"/>
        <v>865</v>
      </c>
      <c r="S51" s="1">
        <f t="shared" si="13"/>
        <v>0</v>
      </c>
      <c r="T51" s="1">
        <f t="shared" si="14"/>
        <v>0</v>
      </c>
      <c r="U51" s="1">
        <f t="shared" si="15"/>
        <v>0</v>
      </c>
      <c r="V51" s="1">
        <f t="shared" si="1"/>
        <v>545</v>
      </c>
      <c r="W51" s="1">
        <v>1550</v>
      </c>
      <c r="X51" s="22">
        <f t="shared" si="17"/>
        <v>44.872415965425368</v>
      </c>
      <c r="Y51" s="38">
        <f t="shared" si="16"/>
        <v>7.9965524812774841E-4</v>
      </c>
      <c r="Z51" s="31">
        <v>0.06</v>
      </c>
    </row>
    <row r="52" spans="3:26" x14ac:dyDescent="0.3">
      <c r="C52" s="1">
        <v>49</v>
      </c>
      <c r="D52" s="1">
        <v>2</v>
      </c>
      <c r="E52" s="31">
        <v>55</v>
      </c>
      <c r="F52" s="31">
        <v>21</v>
      </c>
      <c r="G52" s="37">
        <f t="shared" si="2"/>
        <v>27</v>
      </c>
      <c r="H52" s="37">
        <f t="shared" si="3"/>
        <v>21</v>
      </c>
      <c r="I52" s="1">
        <f t="shared" si="4"/>
        <v>825</v>
      </c>
      <c r="J52" s="1">
        <f t="shared" si="5"/>
        <v>0</v>
      </c>
      <c r="K52" s="1">
        <f t="shared" si="6"/>
        <v>0</v>
      </c>
      <c r="L52" s="1">
        <f t="shared" si="7"/>
        <v>0</v>
      </c>
      <c r="M52" s="1">
        <f t="shared" si="8"/>
        <v>825</v>
      </c>
      <c r="N52" s="1">
        <f t="shared" si="9"/>
        <v>-280</v>
      </c>
      <c r="P52" s="2">
        <f t="shared" si="10"/>
        <v>27</v>
      </c>
      <c r="Q52" s="2">
        <f t="shared" si="11"/>
        <v>21</v>
      </c>
      <c r="R52" s="1">
        <f t="shared" si="12"/>
        <v>825</v>
      </c>
      <c r="S52" s="1">
        <f t="shared" si="13"/>
        <v>0</v>
      </c>
      <c r="T52" s="1">
        <f t="shared" si="14"/>
        <v>0</v>
      </c>
      <c r="U52" s="1">
        <f t="shared" si="15"/>
        <v>0</v>
      </c>
      <c r="V52" s="1">
        <f t="shared" si="1"/>
        <v>825</v>
      </c>
      <c r="W52" s="1">
        <v>1550</v>
      </c>
      <c r="X52" s="22">
        <f t="shared" si="17"/>
        <v>42.628795167154095</v>
      </c>
      <c r="Y52" s="38">
        <f t="shared" si="16"/>
        <v>1</v>
      </c>
      <c r="Z52" s="31">
        <v>0.69</v>
      </c>
    </row>
    <row r="53" spans="3:26" x14ac:dyDescent="0.3">
      <c r="C53" s="1">
        <v>50</v>
      </c>
      <c r="D53" s="1">
        <v>1</v>
      </c>
      <c r="E53" s="31">
        <v>67</v>
      </c>
      <c r="F53" s="31">
        <v>31</v>
      </c>
      <c r="G53" s="37">
        <f t="shared" si="2"/>
        <v>67</v>
      </c>
      <c r="H53" s="37">
        <f t="shared" si="3"/>
        <v>21</v>
      </c>
      <c r="I53" s="1">
        <f t="shared" si="4"/>
        <v>1425</v>
      </c>
      <c r="J53" s="1">
        <f t="shared" si="5"/>
        <v>0</v>
      </c>
      <c r="K53" s="1">
        <f t="shared" si="6"/>
        <v>0</v>
      </c>
      <c r="L53" s="1">
        <f t="shared" si="7"/>
        <v>1</v>
      </c>
      <c r="M53" s="1">
        <f t="shared" si="8"/>
        <v>-100000000</v>
      </c>
      <c r="N53" s="1">
        <f t="shared" si="9"/>
        <v>100000825</v>
      </c>
      <c r="P53" s="2">
        <f t="shared" si="10"/>
        <v>27</v>
      </c>
      <c r="Q53" s="2">
        <f t="shared" si="11"/>
        <v>21</v>
      </c>
      <c r="R53" s="1">
        <f t="shared" si="12"/>
        <v>825</v>
      </c>
      <c r="S53" s="1">
        <f t="shared" si="13"/>
        <v>0</v>
      </c>
      <c r="T53" s="1">
        <f t="shared" si="14"/>
        <v>0</v>
      </c>
      <c r="U53" s="1">
        <f t="shared" si="15"/>
        <v>0</v>
      </c>
      <c r="V53" s="1">
        <f t="shared" si="1"/>
        <v>0</v>
      </c>
      <c r="W53" s="1">
        <v>1550</v>
      </c>
      <c r="X53" s="22">
        <f t="shared" si="17"/>
        <v>40.497355408796388</v>
      </c>
      <c r="Y53" s="38">
        <f t="shared" si="16"/>
        <v>0</v>
      </c>
      <c r="Z53" s="31">
        <v>0.06</v>
      </c>
    </row>
    <row r="54" spans="3:26" x14ac:dyDescent="0.3">
      <c r="C54" s="1">
        <v>51</v>
      </c>
      <c r="D54" s="1">
        <v>1</v>
      </c>
      <c r="E54" s="31">
        <v>43</v>
      </c>
      <c r="F54" s="31">
        <v>40</v>
      </c>
      <c r="G54" s="37">
        <f t="shared" si="2"/>
        <v>43</v>
      </c>
      <c r="H54" s="37">
        <f t="shared" si="3"/>
        <v>21</v>
      </c>
      <c r="I54" s="1">
        <f t="shared" si="4"/>
        <v>1065</v>
      </c>
      <c r="J54" s="1">
        <f t="shared" si="5"/>
        <v>0</v>
      </c>
      <c r="K54" s="1">
        <f t="shared" si="6"/>
        <v>0</v>
      </c>
      <c r="L54" s="1">
        <f t="shared" si="7"/>
        <v>0</v>
      </c>
      <c r="M54" s="1">
        <f t="shared" si="8"/>
        <v>1065</v>
      </c>
      <c r="N54" s="1">
        <f t="shared" si="9"/>
        <v>-100001065</v>
      </c>
      <c r="P54" s="2">
        <f t="shared" si="10"/>
        <v>43</v>
      </c>
      <c r="Q54" s="2">
        <f t="shared" si="11"/>
        <v>21</v>
      </c>
      <c r="R54" s="1">
        <f t="shared" si="12"/>
        <v>1065</v>
      </c>
      <c r="S54" s="1">
        <f t="shared" si="13"/>
        <v>0</v>
      </c>
      <c r="T54" s="1">
        <f t="shared" si="14"/>
        <v>0</v>
      </c>
      <c r="U54" s="1">
        <f t="shared" si="15"/>
        <v>0</v>
      </c>
      <c r="V54" s="1">
        <f t="shared" si="1"/>
        <v>1065</v>
      </c>
      <c r="W54" s="1">
        <v>1550</v>
      </c>
      <c r="X54" s="22">
        <f t="shared" si="17"/>
        <v>38.472487638356569</v>
      </c>
      <c r="Y54" s="38">
        <f t="shared" si="16"/>
        <v>1</v>
      </c>
      <c r="Z54" s="31">
        <v>0.61</v>
      </c>
    </row>
    <row r="55" spans="3:26" x14ac:dyDescent="0.3">
      <c r="C55" s="1">
        <v>52</v>
      </c>
      <c r="D55" s="1">
        <v>2</v>
      </c>
      <c r="E55" s="31">
        <v>41</v>
      </c>
      <c r="F55" s="31">
        <v>21</v>
      </c>
      <c r="G55" s="37">
        <f t="shared" si="2"/>
        <v>43</v>
      </c>
      <c r="H55" s="37">
        <f t="shared" si="3"/>
        <v>21</v>
      </c>
      <c r="I55" s="1">
        <f t="shared" si="4"/>
        <v>1065</v>
      </c>
      <c r="J55" s="1">
        <f t="shared" si="5"/>
        <v>0</v>
      </c>
      <c r="K55" s="1">
        <f t="shared" si="6"/>
        <v>0</v>
      </c>
      <c r="L55" s="1">
        <f t="shared" si="7"/>
        <v>0</v>
      </c>
      <c r="M55" s="1">
        <f t="shared" si="8"/>
        <v>1065</v>
      </c>
      <c r="N55" s="1">
        <f t="shared" si="9"/>
        <v>0</v>
      </c>
      <c r="P55" s="2">
        <f t="shared" si="10"/>
        <v>43</v>
      </c>
      <c r="Q55" s="2">
        <f t="shared" si="11"/>
        <v>21</v>
      </c>
      <c r="R55" s="1">
        <f t="shared" si="12"/>
        <v>1065</v>
      </c>
      <c r="S55" s="1">
        <f t="shared" si="13"/>
        <v>0</v>
      </c>
      <c r="T55" s="1">
        <f t="shared" si="14"/>
        <v>0</v>
      </c>
      <c r="U55" s="1">
        <f t="shared" si="15"/>
        <v>0</v>
      </c>
      <c r="V55" s="1">
        <f t="shared" si="1"/>
        <v>1065</v>
      </c>
      <c r="W55" s="1">
        <v>1550</v>
      </c>
      <c r="X55" s="22">
        <f t="shared" si="17"/>
        <v>36.548863256438736</v>
      </c>
      <c r="Y55" s="38">
        <f t="shared" si="16"/>
        <v>1</v>
      </c>
      <c r="Z55" s="31">
        <v>0.09</v>
      </c>
    </row>
    <row r="56" spans="3:26" x14ac:dyDescent="0.3">
      <c r="C56" s="1">
        <v>53</v>
      </c>
      <c r="D56" s="1">
        <v>2</v>
      </c>
      <c r="E56" s="31">
        <v>63</v>
      </c>
      <c r="F56" s="31">
        <v>15</v>
      </c>
      <c r="G56" s="37">
        <f t="shared" si="2"/>
        <v>43</v>
      </c>
      <c r="H56" s="37">
        <f t="shared" si="3"/>
        <v>15</v>
      </c>
      <c r="I56" s="1">
        <f t="shared" si="4"/>
        <v>945</v>
      </c>
      <c r="J56" s="1">
        <f t="shared" si="5"/>
        <v>0</v>
      </c>
      <c r="K56" s="1">
        <f t="shared" si="6"/>
        <v>0</v>
      </c>
      <c r="L56" s="1">
        <f t="shared" si="7"/>
        <v>0</v>
      </c>
      <c r="M56" s="1">
        <f t="shared" si="8"/>
        <v>945</v>
      </c>
      <c r="N56" s="1">
        <f t="shared" si="9"/>
        <v>120</v>
      </c>
      <c r="P56" s="2">
        <f t="shared" si="10"/>
        <v>43</v>
      </c>
      <c r="Q56" s="2">
        <f t="shared" si="11"/>
        <v>21</v>
      </c>
      <c r="R56" s="1">
        <f t="shared" si="12"/>
        <v>1065</v>
      </c>
      <c r="S56" s="1">
        <f t="shared" si="13"/>
        <v>0</v>
      </c>
      <c r="T56" s="1">
        <f t="shared" si="14"/>
        <v>0</v>
      </c>
      <c r="U56" s="1">
        <f t="shared" si="15"/>
        <v>0</v>
      </c>
      <c r="V56" s="1">
        <f t="shared" si="1"/>
        <v>945</v>
      </c>
      <c r="W56" s="1">
        <v>1550</v>
      </c>
      <c r="X56" s="22">
        <f t="shared" si="17"/>
        <v>34.7214200936168</v>
      </c>
      <c r="Y56" s="38">
        <f t="shared" si="16"/>
        <v>3.1553213532548842E-2</v>
      </c>
      <c r="Z56" s="31">
        <v>0.56000000000000005</v>
      </c>
    </row>
    <row r="57" spans="3:26" x14ac:dyDescent="0.3">
      <c r="C57" s="1">
        <v>54</v>
      </c>
      <c r="D57" s="1">
        <v>2</v>
      </c>
      <c r="E57" s="31">
        <v>94</v>
      </c>
      <c r="F57" s="31">
        <v>4</v>
      </c>
      <c r="G57" s="37">
        <f t="shared" si="2"/>
        <v>43</v>
      </c>
      <c r="H57" s="37">
        <f t="shared" si="3"/>
        <v>4</v>
      </c>
      <c r="I57" s="1">
        <f t="shared" si="4"/>
        <v>725</v>
      </c>
      <c r="J57" s="1">
        <f t="shared" si="5"/>
        <v>0</v>
      </c>
      <c r="K57" s="1">
        <f t="shared" si="6"/>
        <v>0</v>
      </c>
      <c r="L57" s="1">
        <f t="shared" si="7"/>
        <v>0</v>
      </c>
      <c r="M57" s="1">
        <f t="shared" si="8"/>
        <v>725</v>
      </c>
      <c r="N57" s="1">
        <f t="shared" si="9"/>
        <v>220</v>
      </c>
      <c r="P57" s="2">
        <f t="shared" si="10"/>
        <v>43</v>
      </c>
      <c r="Q57" s="2">
        <f t="shared" si="11"/>
        <v>21</v>
      </c>
      <c r="R57" s="1">
        <f t="shared" si="12"/>
        <v>1065</v>
      </c>
      <c r="S57" s="1">
        <f t="shared" si="13"/>
        <v>0</v>
      </c>
      <c r="T57" s="1">
        <f t="shared" si="14"/>
        <v>0</v>
      </c>
      <c r="U57" s="1">
        <f t="shared" si="15"/>
        <v>0</v>
      </c>
      <c r="V57" s="1">
        <f t="shared" si="1"/>
        <v>725</v>
      </c>
      <c r="W57" s="1">
        <v>1550</v>
      </c>
      <c r="X57" s="22">
        <f t="shared" si="17"/>
        <v>32.985349088935955</v>
      </c>
      <c r="Y57" s="38">
        <f t="shared" si="16"/>
        <v>1.2688709859859679E-3</v>
      </c>
      <c r="Z57" s="31">
        <v>0.28000000000000003</v>
      </c>
    </row>
    <row r="58" spans="3:26" x14ac:dyDescent="0.3">
      <c r="C58" s="1">
        <v>55</v>
      </c>
      <c r="D58" s="1">
        <v>1</v>
      </c>
      <c r="E58" s="31">
        <v>9</v>
      </c>
      <c r="F58" s="31">
        <v>21</v>
      </c>
      <c r="G58" s="37">
        <f t="shared" si="2"/>
        <v>9</v>
      </c>
      <c r="H58" s="37">
        <f t="shared" si="3"/>
        <v>21</v>
      </c>
      <c r="I58" s="1">
        <f t="shared" si="4"/>
        <v>555</v>
      </c>
      <c r="J58" s="1">
        <f t="shared" si="5"/>
        <v>0</v>
      </c>
      <c r="K58" s="1">
        <f t="shared" si="6"/>
        <v>0</v>
      </c>
      <c r="L58" s="1">
        <f t="shared" si="7"/>
        <v>0</v>
      </c>
      <c r="M58" s="1">
        <f t="shared" si="8"/>
        <v>555</v>
      </c>
      <c r="N58" s="1">
        <f t="shared" si="9"/>
        <v>170</v>
      </c>
      <c r="P58" s="2">
        <f t="shared" si="10"/>
        <v>43</v>
      </c>
      <c r="Q58" s="2">
        <f t="shared" si="11"/>
        <v>21</v>
      </c>
      <c r="R58" s="1">
        <f t="shared" si="12"/>
        <v>1065</v>
      </c>
      <c r="S58" s="1">
        <f t="shared" si="13"/>
        <v>0</v>
      </c>
      <c r="T58" s="1">
        <f t="shared" si="14"/>
        <v>0</v>
      </c>
      <c r="U58" s="1">
        <f t="shared" si="15"/>
        <v>0</v>
      </c>
      <c r="V58" s="1">
        <f t="shared" si="1"/>
        <v>555</v>
      </c>
      <c r="W58" s="1">
        <v>1550</v>
      </c>
      <c r="X58" s="22">
        <f t="shared" si="17"/>
        <v>31.336081634489155</v>
      </c>
      <c r="Y58" s="38">
        <f t="shared" si="16"/>
        <v>4.4048191599737746E-3</v>
      </c>
      <c r="Z58" s="31">
        <v>0.84</v>
      </c>
    </row>
    <row r="59" spans="3:26" x14ac:dyDescent="0.3">
      <c r="C59" s="1">
        <v>56</v>
      </c>
      <c r="D59" s="1">
        <v>2</v>
      </c>
      <c r="E59" s="31">
        <v>18</v>
      </c>
      <c r="F59" s="31">
        <v>18</v>
      </c>
      <c r="G59" s="37">
        <f t="shared" si="2"/>
        <v>43</v>
      </c>
      <c r="H59" s="37">
        <f t="shared" si="3"/>
        <v>18</v>
      </c>
      <c r="I59" s="1">
        <f t="shared" si="4"/>
        <v>1005</v>
      </c>
      <c r="J59" s="1">
        <f t="shared" si="5"/>
        <v>0</v>
      </c>
      <c r="K59" s="1">
        <f t="shared" si="6"/>
        <v>0</v>
      </c>
      <c r="L59" s="1">
        <f t="shared" si="7"/>
        <v>0</v>
      </c>
      <c r="M59" s="1">
        <f t="shared" si="8"/>
        <v>1005</v>
      </c>
      <c r="N59" s="1">
        <f t="shared" si="9"/>
        <v>-450</v>
      </c>
      <c r="P59" s="2">
        <f t="shared" si="10"/>
        <v>43</v>
      </c>
      <c r="Q59" s="2">
        <f t="shared" si="11"/>
        <v>18</v>
      </c>
      <c r="R59" s="1">
        <f t="shared" si="12"/>
        <v>1005</v>
      </c>
      <c r="S59" s="1">
        <f t="shared" si="13"/>
        <v>0</v>
      </c>
      <c r="T59" s="1">
        <f t="shared" si="14"/>
        <v>0</v>
      </c>
      <c r="U59" s="1">
        <f t="shared" si="15"/>
        <v>0</v>
      </c>
      <c r="V59" s="1">
        <f t="shared" si="1"/>
        <v>1005</v>
      </c>
      <c r="W59" s="1">
        <v>1550</v>
      </c>
      <c r="X59" s="22">
        <f t="shared" si="17"/>
        <v>29.769277552764695</v>
      </c>
      <c r="Y59" s="38">
        <f t="shared" si="16"/>
        <v>1</v>
      </c>
      <c r="Z59" s="31">
        <v>0.02</v>
      </c>
    </row>
    <row r="60" spans="3:26" x14ac:dyDescent="0.3">
      <c r="C60" s="1">
        <v>57</v>
      </c>
      <c r="D60" s="1">
        <v>2</v>
      </c>
      <c r="E60" s="31">
        <v>11</v>
      </c>
      <c r="F60" s="31">
        <v>25</v>
      </c>
      <c r="G60" s="37">
        <f t="shared" si="2"/>
        <v>43</v>
      </c>
      <c r="H60" s="37">
        <f t="shared" si="3"/>
        <v>25</v>
      </c>
      <c r="I60" s="1">
        <f t="shared" si="4"/>
        <v>1145</v>
      </c>
      <c r="J60" s="1">
        <f t="shared" si="5"/>
        <v>0</v>
      </c>
      <c r="K60" s="1">
        <f t="shared" si="6"/>
        <v>0</v>
      </c>
      <c r="L60" s="1">
        <f t="shared" si="7"/>
        <v>0</v>
      </c>
      <c r="M60" s="1">
        <f t="shared" si="8"/>
        <v>1145</v>
      </c>
      <c r="N60" s="1">
        <f t="shared" si="9"/>
        <v>-140</v>
      </c>
      <c r="P60" s="2">
        <f t="shared" si="10"/>
        <v>43</v>
      </c>
      <c r="Q60" s="2">
        <f t="shared" si="11"/>
        <v>25</v>
      </c>
      <c r="R60" s="1">
        <f t="shared" si="12"/>
        <v>1145</v>
      </c>
      <c r="S60" s="1">
        <f t="shared" si="13"/>
        <v>0</v>
      </c>
      <c r="T60" s="1">
        <f t="shared" si="14"/>
        <v>0</v>
      </c>
      <c r="U60" s="1">
        <f t="shared" si="15"/>
        <v>0</v>
      </c>
      <c r="V60" s="1">
        <f t="shared" si="1"/>
        <v>1145</v>
      </c>
      <c r="W60" s="1">
        <v>1550</v>
      </c>
      <c r="X60" s="22">
        <f t="shared" si="17"/>
        <v>28.28081367512646</v>
      </c>
      <c r="Y60" s="38">
        <f t="shared" si="16"/>
        <v>1</v>
      </c>
      <c r="Z60" s="31">
        <v>0.66</v>
      </c>
    </row>
    <row r="61" spans="3:26" x14ac:dyDescent="0.3">
      <c r="C61" s="1">
        <v>58</v>
      </c>
      <c r="D61" s="1">
        <v>2</v>
      </c>
      <c r="E61" s="31">
        <v>18</v>
      </c>
      <c r="F61" s="31">
        <v>27</v>
      </c>
      <c r="G61" s="37">
        <f t="shared" si="2"/>
        <v>43</v>
      </c>
      <c r="H61" s="37">
        <f t="shared" si="3"/>
        <v>27</v>
      </c>
      <c r="I61" s="1">
        <f t="shared" si="4"/>
        <v>1185</v>
      </c>
      <c r="J61" s="1">
        <f t="shared" si="5"/>
        <v>0</v>
      </c>
      <c r="K61" s="1">
        <f t="shared" si="6"/>
        <v>0</v>
      </c>
      <c r="L61" s="1">
        <f t="shared" si="7"/>
        <v>1</v>
      </c>
      <c r="M61" s="1">
        <f t="shared" si="8"/>
        <v>-100000000</v>
      </c>
      <c r="N61" s="1">
        <f t="shared" si="9"/>
        <v>100001145</v>
      </c>
      <c r="P61" s="2">
        <f t="shared" si="10"/>
        <v>43</v>
      </c>
      <c r="Q61" s="2">
        <f t="shared" si="11"/>
        <v>25</v>
      </c>
      <c r="R61" s="1">
        <f t="shared" si="12"/>
        <v>1145</v>
      </c>
      <c r="S61" s="1">
        <f t="shared" si="13"/>
        <v>0</v>
      </c>
      <c r="T61" s="1">
        <f t="shared" si="14"/>
        <v>0</v>
      </c>
      <c r="U61" s="1">
        <f t="shared" si="15"/>
        <v>0</v>
      </c>
      <c r="V61" s="1">
        <f t="shared" si="1"/>
        <v>0</v>
      </c>
      <c r="W61" s="1">
        <v>1550</v>
      </c>
      <c r="X61" s="22">
        <f t="shared" si="17"/>
        <v>26.866772991370137</v>
      </c>
      <c r="Y61" s="38">
        <f t="shared" si="16"/>
        <v>0</v>
      </c>
      <c r="Z61" s="31">
        <v>0.51</v>
      </c>
    </row>
    <row r="62" spans="3:26" x14ac:dyDescent="0.3">
      <c r="C62" s="1">
        <v>59</v>
      </c>
      <c r="D62" s="1">
        <v>2</v>
      </c>
      <c r="E62" s="31">
        <v>48</v>
      </c>
      <c r="F62" s="31">
        <v>25</v>
      </c>
      <c r="G62" s="37">
        <f t="shared" si="2"/>
        <v>43</v>
      </c>
      <c r="H62" s="37">
        <f t="shared" si="3"/>
        <v>25</v>
      </c>
      <c r="I62" s="1">
        <f t="shared" si="4"/>
        <v>1145</v>
      </c>
      <c r="J62" s="1">
        <f t="shared" si="5"/>
        <v>0</v>
      </c>
      <c r="K62" s="1">
        <f t="shared" si="6"/>
        <v>0</v>
      </c>
      <c r="L62" s="1">
        <f t="shared" si="7"/>
        <v>0</v>
      </c>
      <c r="M62" s="1">
        <f t="shared" si="8"/>
        <v>1145</v>
      </c>
      <c r="N62" s="1">
        <f t="shared" si="9"/>
        <v>-100001145</v>
      </c>
      <c r="P62" s="2">
        <f t="shared" si="10"/>
        <v>43</v>
      </c>
      <c r="Q62" s="2">
        <f t="shared" si="11"/>
        <v>25</v>
      </c>
      <c r="R62" s="1">
        <f t="shared" si="12"/>
        <v>1145</v>
      </c>
      <c r="S62" s="1">
        <f t="shared" si="13"/>
        <v>0</v>
      </c>
      <c r="T62" s="1">
        <f t="shared" si="14"/>
        <v>0</v>
      </c>
      <c r="U62" s="1">
        <f t="shared" si="15"/>
        <v>0</v>
      </c>
      <c r="V62" s="1">
        <f t="shared" si="1"/>
        <v>1145</v>
      </c>
      <c r="W62" s="1">
        <v>1550</v>
      </c>
      <c r="X62" s="22">
        <f t="shared" si="17"/>
        <v>25.523434341801629</v>
      </c>
      <c r="Y62" s="38">
        <f t="shared" si="16"/>
        <v>1</v>
      </c>
      <c r="Z62" s="31">
        <v>7.0000000000000007E-2</v>
      </c>
    </row>
    <row r="63" spans="3:26" x14ac:dyDescent="0.3">
      <c r="C63" s="1">
        <v>60</v>
      </c>
      <c r="D63" s="1">
        <v>1</v>
      </c>
      <c r="E63" s="31">
        <v>63</v>
      </c>
      <c r="F63" s="31">
        <v>9</v>
      </c>
      <c r="G63" s="37">
        <f t="shared" si="2"/>
        <v>63</v>
      </c>
      <c r="H63" s="37">
        <f t="shared" si="3"/>
        <v>25</v>
      </c>
      <c r="I63" s="1">
        <f t="shared" si="4"/>
        <v>1445</v>
      </c>
      <c r="J63" s="1">
        <f t="shared" si="5"/>
        <v>0</v>
      </c>
      <c r="K63" s="1">
        <f t="shared" si="6"/>
        <v>0</v>
      </c>
      <c r="L63" s="1">
        <f t="shared" si="7"/>
        <v>1</v>
      </c>
      <c r="M63" s="1">
        <f t="shared" si="8"/>
        <v>-100000000</v>
      </c>
      <c r="N63" s="1">
        <f t="shared" si="9"/>
        <v>100001145</v>
      </c>
      <c r="P63" s="2">
        <f t="shared" si="10"/>
        <v>43</v>
      </c>
      <c r="Q63" s="2">
        <f t="shared" si="11"/>
        <v>25</v>
      </c>
      <c r="R63" s="1">
        <f t="shared" si="12"/>
        <v>1145</v>
      </c>
      <c r="S63" s="1">
        <f t="shared" si="13"/>
        <v>0</v>
      </c>
      <c r="T63" s="1">
        <f t="shared" si="14"/>
        <v>0</v>
      </c>
      <c r="U63" s="1">
        <f t="shared" si="15"/>
        <v>0</v>
      </c>
      <c r="V63" s="1">
        <f t="shared" si="1"/>
        <v>0</v>
      </c>
      <c r="W63" s="1">
        <v>1550</v>
      </c>
      <c r="X63" s="22">
        <f t="shared" si="17"/>
        <v>24.247262624711546</v>
      </c>
      <c r="Y63" s="38">
        <f t="shared" si="16"/>
        <v>0</v>
      </c>
      <c r="Z63" s="31">
        <v>0.23</v>
      </c>
    </row>
    <row r="64" spans="3:26" x14ac:dyDescent="0.3">
      <c r="C64" s="1">
        <v>61</v>
      </c>
      <c r="D64" s="1">
        <v>2</v>
      </c>
      <c r="E64" s="31">
        <v>85</v>
      </c>
      <c r="F64" s="31">
        <v>19</v>
      </c>
      <c r="G64" s="37">
        <f t="shared" si="2"/>
        <v>43</v>
      </c>
      <c r="H64" s="37">
        <f t="shared" si="3"/>
        <v>19</v>
      </c>
      <c r="I64" s="1">
        <f t="shared" si="4"/>
        <v>1025</v>
      </c>
      <c r="J64" s="1">
        <f t="shared" si="5"/>
        <v>0</v>
      </c>
      <c r="K64" s="1">
        <f t="shared" si="6"/>
        <v>0</v>
      </c>
      <c r="L64" s="1">
        <f t="shared" si="7"/>
        <v>0</v>
      </c>
      <c r="M64" s="1">
        <f t="shared" si="8"/>
        <v>1025</v>
      </c>
      <c r="N64" s="1">
        <f t="shared" si="9"/>
        <v>-100001025</v>
      </c>
      <c r="P64" s="2">
        <f t="shared" si="10"/>
        <v>43</v>
      </c>
      <c r="Q64" s="2">
        <f t="shared" si="11"/>
        <v>19</v>
      </c>
      <c r="R64" s="1">
        <f t="shared" si="12"/>
        <v>1025</v>
      </c>
      <c r="S64" s="1">
        <f t="shared" si="13"/>
        <v>0</v>
      </c>
      <c r="T64" s="1">
        <f t="shared" si="14"/>
        <v>0</v>
      </c>
      <c r="U64" s="1">
        <f t="shared" si="15"/>
        <v>0</v>
      </c>
      <c r="V64" s="1">
        <f t="shared" si="1"/>
        <v>1025</v>
      </c>
      <c r="W64" s="1">
        <v>1550</v>
      </c>
      <c r="X64" s="22">
        <f t="shared" si="17"/>
        <v>23.034899493475969</v>
      </c>
      <c r="Y64" s="38">
        <f t="shared" si="16"/>
        <v>1</v>
      </c>
      <c r="Z64" s="31">
        <v>0.32</v>
      </c>
    </row>
    <row r="65" spans="3:26" x14ac:dyDescent="0.3">
      <c r="C65" s="1">
        <v>62</v>
      </c>
      <c r="D65" s="1">
        <v>1</v>
      </c>
      <c r="E65" s="31">
        <v>43</v>
      </c>
      <c r="F65" s="31">
        <v>34</v>
      </c>
      <c r="G65" s="37">
        <f t="shared" si="2"/>
        <v>43</v>
      </c>
      <c r="H65" s="37">
        <f t="shared" si="3"/>
        <v>19</v>
      </c>
      <c r="I65" s="1">
        <f t="shared" si="4"/>
        <v>1025</v>
      </c>
      <c r="J65" s="1">
        <f t="shared" si="5"/>
        <v>0</v>
      </c>
      <c r="K65" s="1">
        <f t="shared" si="6"/>
        <v>0</v>
      </c>
      <c r="L65" s="1">
        <f t="shared" si="7"/>
        <v>0</v>
      </c>
      <c r="M65" s="1">
        <f t="shared" si="8"/>
        <v>1025</v>
      </c>
      <c r="N65" s="1">
        <f t="shared" si="9"/>
        <v>0</v>
      </c>
      <c r="P65" s="2">
        <f t="shared" si="10"/>
        <v>43</v>
      </c>
      <c r="Q65" s="2">
        <f t="shared" si="11"/>
        <v>19</v>
      </c>
      <c r="R65" s="1">
        <f t="shared" si="12"/>
        <v>1025</v>
      </c>
      <c r="S65" s="1">
        <f t="shared" si="13"/>
        <v>0</v>
      </c>
      <c r="T65" s="1">
        <f t="shared" si="14"/>
        <v>0</v>
      </c>
      <c r="U65" s="1">
        <f t="shared" si="15"/>
        <v>0</v>
      </c>
      <c r="V65" s="1">
        <f t="shared" si="1"/>
        <v>1025</v>
      </c>
      <c r="W65" s="1">
        <v>1550</v>
      </c>
      <c r="X65" s="22">
        <f t="shared" si="17"/>
        <v>21.883154518802169</v>
      </c>
      <c r="Y65" s="38">
        <f t="shared" si="16"/>
        <v>1</v>
      </c>
      <c r="Z65" s="31">
        <v>0.9</v>
      </c>
    </row>
    <row r="66" spans="3:26" x14ac:dyDescent="0.3">
      <c r="C66" s="1">
        <v>63</v>
      </c>
      <c r="D66" s="1">
        <v>2</v>
      </c>
      <c r="E66" s="31">
        <v>41</v>
      </c>
      <c r="F66" s="31">
        <v>32</v>
      </c>
      <c r="G66" s="37">
        <f t="shared" si="2"/>
        <v>43</v>
      </c>
      <c r="H66" s="37">
        <f t="shared" si="3"/>
        <v>32</v>
      </c>
      <c r="I66" s="1">
        <f t="shared" si="4"/>
        <v>1285</v>
      </c>
      <c r="J66" s="1">
        <f t="shared" si="5"/>
        <v>0</v>
      </c>
      <c r="K66" s="1">
        <f t="shared" si="6"/>
        <v>0</v>
      </c>
      <c r="L66" s="1">
        <f t="shared" si="7"/>
        <v>1</v>
      </c>
      <c r="M66" s="1">
        <f t="shared" si="8"/>
        <v>-100000000</v>
      </c>
      <c r="N66" s="1">
        <f t="shared" si="9"/>
        <v>100001025</v>
      </c>
      <c r="P66" s="2">
        <f t="shared" si="10"/>
        <v>43</v>
      </c>
      <c r="Q66" s="2">
        <f t="shared" si="11"/>
        <v>19</v>
      </c>
      <c r="R66" s="1">
        <f t="shared" si="12"/>
        <v>1025</v>
      </c>
      <c r="S66" s="1">
        <f t="shared" si="13"/>
        <v>0</v>
      </c>
      <c r="T66" s="1">
        <f t="shared" si="14"/>
        <v>0</v>
      </c>
      <c r="U66" s="1">
        <f t="shared" si="15"/>
        <v>0</v>
      </c>
      <c r="V66" s="1">
        <f t="shared" si="1"/>
        <v>0</v>
      </c>
      <c r="W66" s="1">
        <v>1550</v>
      </c>
      <c r="X66" s="22">
        <f t="shared" si="17"/>
        <v>20.788996792862058</v>
      </c>
      <c r="Y66" s="38">
        <f t="shared" si="16"/>
        <v>0</v>
      </c>
      <c r="Z66" s="31">
        <v>0.75</v>
      </c>
    </row>
    <row r="67" spans="3:26" x14ac:dyDescent="0.3">
      <c r="C67" s="1">
        <v>64</v>
      </c>
      <c r="D67" s="1">
        <v>1</v>
      </c>
      <c r="E67" s="31">
        <v>83</v>
      </c>
      <c r="F67" s="31">
        <v>37</v>
      </c>
      <c r="G67" s="37">
        <f t="shared" si="2"/>
        <v>83</v>
      </c>
      <c r="H67" s="37">
        <f t="shared" si="3"/>
        <v>19</v>
      </c>
      <c r="I67" s="1">
        <f t="shared" si="4"/>
        <v>1625</v>
      </c>
      <c r="J67" s="1">
        <f t="shared" si="5"/>
        <v>0</v>
      </c>
      <c r="K67" s="1">
        <f t="shared" si="6"/>
        <v>1</v>
      </c>
      <c r="L67" s="1">
        <f t="shared" si="7"/>
        <v>1</v>
      </c>
      <c r="M67" s="1">
        <f t="shared" si="8"/>
        <v>-100000000</v>
      </c>
      <c r="N67" s="1">
        <f t="shared" si="9"/>
        <v>0</v>
      </c>
      <c r="P67" s="2">
        <f t="shared" si="10"/>
        <v>83</v>
      </c>
      <c r="Q67" s="2">
        <f t="shared" si="11"/>
        <v>19</v>
      </c>
      <c r="R67" s="1">
        <f t="shared" si="12"/>
        <v>1625</v>
      </c>
      <c r="S67" s="1">
        <f t="shared" si="13"/>
        <v>0</v>
      </c>
      <c r="T67" s="1">
        <f t="shared" si="14"/>
        <v>1</v>
      </c>
      <c r="U67" s="1">
        <f t="shared" si="15"/>
        <v>1</v>
      </c>
      <c r="V67" s="1">
        <f t="shared" si="1"/>
        <v>0</v>
      </c>
      <c r="W67" s="1">
        <v>1550</v>
      </c>
      <c r="X67" s="22">
        <f t="shared" si="17"/>
        <v>19.749546953218953</v>
      </c>
      <c r="Y67" s="38">
        <f t="shared" si="16"/>
        <v>1</v>
      </c>
      <c r="Z67" s="31">
        <v>0.14000000000000001</v>
      </c>
    </row>
    <row r="68" spans="3:26" x14ac:dyDescent="0.3">
      <c r="C68" s="1">
        <v>65</v>
      </c>
      <c r="D68" s="1">
        <v>2</v>
      </c>
      <c r="E68" s="31">
        <v>73</v>
      </c>
      <c r="F68" s="31">
        <v>40</v>
      </c>
      <c r="G68" s="37">
        <f t="shared" si="2"/>
        <v>83</v>
      </c>
      <c r="H68" s="37">
        <f t="shared" si="3"/>
        <v>40</v>
      </c>
      <c r="I68" s="1">
        <f t="shared" si="4"/>
        <v>2045</v>
      </c>
      <c r="J68" s="1">
        <f t="shared" si="5"/>
        <v>1</v>
      </c>
      <c r="K68" s="1">
        <f t="shared" si="6"/>
        <v>1</v>
      </c>
      <c r="L68" s="1">
        <f t="shared" si="7"/>
        <v>1</v>
      </c>
      <c r="M68" s="1">
        <f t="shared" si="8"/>
        <v>-100000000</v>
      </c>
      <c r="N68" s="1">
        <f t="shared" si="9"/>
        <v>0</v>
      </c>
      <c r="P68" s="2">
        <f t="shared" si="10"/>
        <v>83</v>
      </c>
      <c r="Q68" s="2">
        <f t="shared" si="11"/>
        <v>40</v>
      </c>
      <c r="R68" s="1">
        <f t="shared" si="12"/>
        <v>2045</v>
      </c>
      <c r="S68" s="1">
        <f t="shared" si="13"/>
        <v>1</v>
      </c>
      <c r="T68" s="1">
        <f t="shared" si="14"/>
        <v>1</v>
      </c>
      <c r="U68" s="1">
        <f t="shared" si="15"/>
        <v>1</v>
      </c>
      <c r="V68" s="1">
        <f t="shared" ref="V68:V103" si="18">MAX(M68,0)</f>
        <v>0</v>
      </c>
      <c r="W68" s="1">
        <v>1550</v>
      </c>
      <c r="X68" s="22">
        <f t="shared" si="17"/>
        <v>18.762069605558004</v>
      </c>
      <c r="Y68" s="38">
        <f t="shared" si="16"/>
        <v>1</v>
      </c>
      <c r="Z68" s="31">
        <v>0.28000000000000003</v>
      </c>
    </row>
    <row r="69" spans="3:26" x14ac:dyDescent="0.3">
      <c r="C69" s="1">
        <v>66</v>
      </c>
      <c r="D69" s="1">
        <v>2</v>
      </c>
      <c r="E69" s="31">
        <v>68</v>
      </c>
      <c r="F69" s="31">
        <v>39</v>
      </c>
      <c r="G69" s="37">
        <f t="shared" ref="G69:G103" si="19">IF(D69=1,E69,P68)</f>
        <v>83</v>
      </c>
      <c r="H69" s="37">
        <f t="shared" ref="H69:H103" si="20">IF(D69=2,F69,Q68)</f>
        <v>39</v>
      </c>
      <c r="I69" s="1">
        <f t="shared" ref="I69:I103" si="21">15*G69+20*H69</f>
        <v>2025</v>
      </c>
      <c r="J69" s="1">
        <f t="shared" ref="J69:J103" si="22">IF(G69+2*H69&gt;150,1,0)</f>
        <v>1</v>
      </c>
      <c r="K69" s="1">
        <f t="shared" ref="K69:K103" si="23">IF(2*G69+2*H69&gt;200,1,0)</f>
        <v>1</v>
      </c>
      <c r="L69" s="1">
        <f t="shared" ref="L69:L103" si="24">IF(G69+3*H69&gt;120,1,0)</f>
        <v>1</v>
      </c>
      <c r="M69" s="1">
        <f t="shared" ref="M69:M103" si="25">IF(SUM(J69:L69)=0,I69,-100000000)</f>
        <v>-100000000</v>
      </c>
      <c r="N69" s="1">
        <f t="shared" ref="N69:N103" si="26">M68-M69</f>
        <v>0</v>
      </c>
      <c r="P69" s="2">
        <f t="shared" ref="P69:P103" si="27">IF($Z69&lt;=$Y69,G69,P68)</f>
        <v>83</v>
      </c>
      <c r="Q69" s="2">
        <f t="shared" ref="Q69:Q103" si="28">IF($Z69&lt;=$Y69,H69,Q68)</f>
        <v>39</v>
      </c>
      <c r="R69" s="1">
        <f t="shared" ref="R69:R103" si="29">15*P69+20*Q69</f>
        <v>2025</v>
      </c>
      <c r="S69" s="1">
        <f t="shared" ref="S69:S103" si="30">IF(P69+2*Q69&gt;150,1,0)</f>
        <v>1</v>
      </c>
      <c r="T69" s="1">
        <f t="shared" ref="T69:T103" si="31">IF(2*P69+2*Q69&gt;200,1,0)</f>
        <v>1</v>
      </c>
      <c r="U69" s="1">
        <f t="shared" ref="U69:U103" si="32">IF(P69+3*Q69&gt;120,1,0)</f>
        <v>1</v>
      </c>
      <c r="V69" s="1">
        <f t="shared" si="18"/>
        <v>0</v>
      </c>
      <c r="W69" s="1">
        <v>1550</v>
      </c>
      <c r="X69" s="22">
        <f t="shared" si="17"/>
        <v>17.823966125280101</v>
      </c>
      <c r="Y69" s="38">
        <f t="shared" ref="Y69:Y103" si="33">IF(N69&gt;0,EXP(-N69/X69),1)</f>
        <v>1</v>
      </c>
      <c r="Z69" s="31">
        <v>0.35</v>
      </c>
    </row>
    <row r="70" spans="3:26" x14ac:dyDescent="0.3">
      <c r="C70" s="1">
        <v>67</v>
      </c>
      <c r="D70" s="1">
        <v>1</v>
      </c>
      <c r="E70" s="31">
        <v>12</v>
      </c>
      <c r="F70" s="31">
        <v>14</v>
      </c>
      <c r="G70" s="37">
        <f t="shared" si="19"/>
        <v>12</v>
      </c>
      <c r="H70" s="37">
        <f t="shared" si="20"/>
        <v>39</v>
      </c>
      <c r="I70" s="1">
        <f t="shared" si="21"/>
        <v>960</v>
      </c>
      <c r="J70" s="1">
        <f t="shared" si="22"/>
        <v>0</v>
      </c>
      <c r="K70" s="1">
        <f t="shared" si="23"/>
        <v>0</v>
      </c>
      <c r="L70" s="1">
        <f t="shared" si="24"/>
        <v>1</v>
      </c>
      <c r="M70" s="1">
        <f t="shared" si="25"/>
        <v>-100000000</v>
      </c>
      <c r="N70" s="1">
        <f t="shared" si="26"/>
        <v>0</v>
      </c>
      <c r="P70" s="2">
        <f t="shared" si="27"/>
        <v>12</v>
      </c>
      <c r="Q70" s="2">
        <f t="shared" si="28"/>
        <v>39</v>
      </c>
      <c r="R70" s="1">
        <f t="shared" si="29"/>
        <v>960</v>
      </c>
      <c r="S70" s="1">
        <f t="shared" si="30"/>
        <v>0</v>
      </c>
      <c r="T70" s="1">
        <f t="shared" si="31"/>
        <v>0</v>
      </c>
      <c r="U70" s="1">
        <f t="shared" si="32"/>
        <v>1</v>
      </c>
      <c r="V70" s="1">
        <f t="shared" si="18"/>
        <v>0</v>
      </c>
      <c r="W70" s="1">
        <v>1550</v>
      </c>
      <c r="X70" s="22">
        <f t="shared" ref="X70:X103" si="34">X69*B$10</f>
        <v>16.932767819016096</v>
      </c>
      <c r="Y70" s="38">
        <f t="shared" si="33"/>
        <v>1</v>
      </c>
      <c r="Z70" s="31">
        <v>0.24</v>
      </c>
    </row>
    <row r="71" spans="3:26" x14ac:dyDescent="0.3">
      <c r="C71" s="1">
        <v>68</v>
      </c>
      <c r="D71" s="1">
        <v>2</v>
      </c>
      <c r="E71" s="31">
        <v>51</v>
      </c>
      <c r="F71" s="31">
        <v>37</v>
      </c>
      <c r="G71" s="37">
        <f t="shared" si="19"/>
        <v>12</v>
      </c>
      <c r="H71" s="37">
        <f t="shared" si="20"/>
        <v>37</v>
      </c>
      <c r="I71" s="1">
        <f t="shared" si="21"/>
        <v>920</v>
      </c>
      <c r="J71" s="1">
        <f t="shared" si="22"/>
        <v>0</v>
      </c>
      <c r="K71" s="1">
        <f t="shared" si="23"/>
        <v>0</v>
      </c>
      <c r="L71" s="1">
        <f t="shared" si="24"/>
        <v>1</v>
      </c>
      <c r="M71" s="1">
        <f t="shared" si="25"/>
        <v>-100000000</v>
      </c>
      <c r="N71" s="1">
        <f t="shared" si="26"/>
        <v>0</v>
      </c>
      <c r="P71" s="2">
        <f t="shared" si="27"/>
        <v>12</v>
      </c>
      <c r="Q71" s="2">
        <f t="shared" si="28"/>
        <v>37</v>
      </c>
      <c r="R71" s="1">
        <f t="shared" si="29"/>
        <v>920</v>
      </c>
      <c r="S71" s="1">
        <f t="shared" si="30"/>
        <v>0</v>
      </c>
      <c r="T71" s="1">
        <f t="shared" si="31"/>
        <v>0</v>
      </c>
      <c r="U71" s="1">
        <f t="shared" si="32"/>
        <v>1</v>
      </c>
      <c r="V71" s="1">
        <f t="shared" si="18"/>
        <v>0</v>
      </c>
      <c r="W71" s="1">
        <v>1550</v>
      </c>
      <c r="X71" s="22">
        <f t="shared" si="34"/>
        <v>16.086129428065291</v>
      </c>
      <c r="Y71" s="38">
        <f t="shared" si="33"/>
        <v>1</v>
      </c>
      <c r="Z71" s="31">
        <v>0.76</v>
      </c>
    </row>
    <row r="72" spans="3:26" x14ac:dyDescent="0.3">
      <c r="C72" s="1">
        <v>69</v>
      </c>
      <c r="D72" s="1">
        <v>1</v>
      </c>
      <c r="E72" s="31">
        <v>1</v>
      </c>
      <c r="F72" s="31">
        <v>21</v>
      </c>
      <c r="G72" s="37">
        <f t="shared" si="19"/>
        <v>1</v>
      </c>
      <c r="H72" s="37">
        <f t="shared" si="20"/>
        <v>37</v>
      </c>
      <c r="I72" s="1">
        <f t="shared" si="21"/>
        <v>755</v>
      </c>
      <c r="J72" s="1">
        <f t="shared" si="22"/>
        <v>0</v>
      </c>
      <c r="K72" s="1">
        <f t="shared" si="23"/>
        <v>0</v>
      </c>
      <c r="L72" s="1">
        <f t="shared" si="24"/>
        <v>0</v>
      </c>
      <c r="M72" s="1">
        <f t="shared" si="25"/>
        <v>755</v>
      </c>
      <c r="N72" s="1">
        <f t="shared" si="26"/>
        <v>-100000755</v>
      </c>
      <c r="P72" s="2">
        <f t="shared" si="27"/>
        <v>1</v>
      </c>
      <c r="Q72" s="2">
        <f t="shared" si="28"/>
        <v>37</v>
      </c>
      <c r="R72" s="1">
        <f t="shared" si="29"/>
        <v>755</v>
      </c>
      <c r="S72" s="1">
        <f t="shared" si="30"/>
        <v>0</v>
      </c>
      <c r="T72" s="1">
        <f t="shared" si="31"/>
        <v>0</v>
      </c>
      <c r="U72" s="1">
        <f t="shared" si="32"/>
        <v>0</v>
      </c>
      <c r="V72" s="1">
        <f t="shared" si="18"/>
        <v>755</v>
      </c>
      <c r="W72" s="1">
        <v>1550</v>
      </c>
      <c r="X72" s="22">
        <f t="shared" si="34"/>
        <v>15.281822956662026</v>
      </c>
      <c r="Y72" s="38">
        <f t="shared" si="33"/>
        <v>1</v>
      </c>
      <c r="Z72" s="31">
        <v>0.34</v>
      </c>
    </row>
    <row r="73" spans="3:26" x14ac:dyDescent="0.3">
      <c r="C73" s="1">
        <v>70</v>
      </c>
      <c r="D73" s="1">
        <v>1</v>
      </c>
      <c r="E73" s="31">
        <v>89</v>
      </c>
      <c r="F73" s="31">
        <v>36</v>
      </c>
      <c r="G73" s="37">
        <f t="shared" si="19"/>
        <v>89</v>
      </c>
      <c r="H73" s="37">
        <f t="shared" si="20"/>
        <v>37</v>
      </c>
      <c r="I73" s="1">
        <f t="shared" si="21"/>
        <v>2075</v>
      </c>
      <c r="J73" s="1">
        <f t="shared" si="22"/>
        <v>1</v>
      </c>
      <c r="K73" s="1">
        <f t="shared" si="23"/>
        <v>1</v>
      </c>
      <c r="L73" s="1">
        <f t="shared" si="24"/>
        <v>1</v>
      </c>
      <c r="M73" s="1">
        <f t="shared" si="25"/>
        <v>-100000000</v>
      </c>
      <c r="N73" s="1">
        <f t="shared" si="26"/>
        <v>100000755</v>
      </c>
      <c r="P73" s="2">
        <f t="shared" si="27"/>
        <v>1</v>
      </c>
      <c r="Q73" s="2">
        <f t="shared" si="28"/>
        <v>37</v>
      </c>
      <c r="R73" s="1">
        <f t="shared" si="29"/>
        <v>755</v>
      </c>
      <c r="S73" s="1">
        <f t="shared" si="30"/>
        <v>0</v>
      </c>
      <c r="T73" s="1">
        <f t="shared" si="31"/>
        <v>0</v>
      </c>
      <c r="U73" s="1">
        <f t="shared" si="32"/>
        <v>0</v>
      </c>
      <c r="V73" s="1">
        <f t="shared" si="18"/>
        <v>0</v>
      </c>
      <c r="W73" s="1">
        <v>1550</v>
      </c>
      <c r="X73" s="22">
        <f t="shared" si="34"/>
        <v>14.517731808828923</v>
      </c>
      <c r="Y73" s="38">
        <f t="shared" si="33"/>
        <v>0</v>
      </c>
      <c r="Z73" s="31">
        <v>0.87</v>
      </c>
    </row>
    <row r="74" spans="3:26" x14ac:dyDescent="0.3">
      <c r="C74" s="1">
        <v>71</v>
      </c>
      <c r="D74" s="1">
        <v>1</v>
      </c>
      <c r="E74" s="31">
        <v>73</v>
      </c>
      <c r="F74" s="31">
        <v>11</v>
      </c>
      <c r="G74" s="37">
        <f t="shared" si="19"/>
        <v>73</v>
      </c>
      <c r="H74" s="37">
        <f t="shared" si="20"/>
        <v>37</v>
      </c>
      <c r="I74" s="1">
        <f t="shared" si="21"/>
        <v>1835</v>
      </c>
      <c r="J74" s="1">
        <f t="shared" si="22"/>
        <v>0</v>
      </c>
      <c r="K74" s="1">
        <f t="shared" si="23"/>
        <v>1</v>
      </c>
      <c r="L74" s="1">
        <f t="shared" si="24"/>
        <v>1</v>
      </c>
      <c r="M74" s="1">
        <f t="shared" si="25"/>
        <v>-100000000</v>
      </c>
      <c r="N74" s="1">
        <f t="shared" si="26"/>
        <v>0</v>
      </c>
      <c r="P74" s="2">
        <f t="shared" si="27"/>
        <v>73</v>
      </c>
      <c r="Q74" s="2">
        <f t="shared" si="28"/>
        <v>37</v>
      </c>
      <c r="R74" s="1">
        <f t="shared" si="29"/>
        <v>1835</v>
      </c>
      <c r="S74" s="1">
        <f t="shared" si="30"/>
        <v>0</v>
      </c>
      <c r="T74" s="1">
        <f t="shared" si="31"/>
        <v>1</v>
      </c>
      <c r="U74" s="1">
        <f t="shared" si="32"/>
        <v>1</v>
      </c>
      <c r="V74" s="1">
        <f t="shared" si="18"/>
        <v>0</v>
      </c>
      <c r="W74" s="1">
        <v>1550</v>
      </c>
      <c r="X74" s="22">
        <f t="shared" si="34"/>
        <v>13.791845218387477</v>
      </c>
      <c r="Y74" s="38">
        <f t="shared" si="33"/>
        <v>1</v>
      </c>
      <c r="Z74" s="31">
        <v>0.48</v>
      </c>
    </row>
    <row r="75" spans="3:26" x14ac:dyDescent="0.3">
      <c r="C75" s="1">
        <v>72</v>
      </c>
      <c r="D75" s="1">
        <v>2</v>
      </c>
      <c r="E75" s="31">
        <v>41</v>
      </c>
      <c r="F75" s="31">
        <v>37</v>
      </c>
      <c r="G75" s="37">
        <f t="shared" si="19"/>
        <v>73</v>
      </c>
      <c r="H75" s="37">
        <f t="shared" si="20"/>
        <v>37</v>
      </c>
      <c r="I75" s="1">
        <f t="shared" si="21"/>
        <v>1835</v>
      </c>
      <c r="J75" s="1">
        <f t="shared" si="22"/>
        <v>0</v>
      </c>
      <c r="K75" s="1">
        <f t="shared" si="23"/>
        <v>1</v>
      </c>
      <c r="L75" s="1">
        <f t="shared" si="24"/>
        <v>1</v>
      </c>
      <c r="M75" s="1">
        <f t="shared" si="25"/>
        <v>-100000000</v>
      </c>
      <c r="N75" s="1">
        <f t="shared" si="26"/>
        <v>0</v>
      </c>
      <c r="P75" s="2">
        <f t="shared" si="27"/>
        <v>73</v>
      </c>
      <c r="Q75" s="2">
        <f t="shared" si="28"/>
        <v>37</v>
      </c>
      <c r="R75" s="1">
        <f t="shared" si="29"/>
        <v>1835</v>
      </c>
      <c r="S75" s="1">
        <f t="shared" si="30"/>
        <v>0</v>
      </c>
      <c r="T75" s="1">
        <f t="shared" si="31"/>
        <v>1</v>
      </c>
      <c r="U75" s="1">
        <f t="shared" si="32"/>
        <v>1</v>
      </c>
      <c r="V75" s="1">
        <f t="shared" si="18"/>
        <v>0</v>
      </c>
      <c r="W75" s="1">
        <v>1550</v>
      </c>
      <c r="X75" s="22">
        <f t="shared" si="34"/>
        <v>13.102252957468103</v>
      </c>
      <c r="Y75" s="38">
        <f t="shared" si="33"/>
        <v>1</v>
      </c>
      <c r="Z75" s="31">
        <v>0.9</v>
      </c>
    </row>
    <row r="76" spans="3:26" x14ac:dyDescent="0.3">
      <c r="C76" s="1">
        <v>73</v>
      </c>
      <c r="D76" s="1">
        <v>2</v>
      </c>
      <c r="E76" s="31">
        <v>4</v>
      </c>
      <c r="F76" s="31">
        <v>12</v>
      </c>
      <c r="G76" s="37">
        <f t="shared" si="19"/>
        <v>73</v>
      </c>
      <c r="H76" s="37">
        <f t="shared" si="20"/>
        <v>12</v>
      </c>
      <c r="I76" s="1">
        <f t="shared" si="21"/>
        <v>1335</v>
      </c>
      <c r="J76" s="1">
        <f t="shared" si="22"/>
        <v>0</v>
      </c>
      <c r="K76" s="1">
        <f t="shared" si="23"/>
        <v>0</v>
      </c>
      <c r="L76" s="1">
        <f t="shared" si="24"/>
        <v>0</v>
      </c>
      <c r="M76" s="1">
        <f t="shared" si="25"/>
        <v>1335</v>
      </c>
      <c r="N76" s="1">
        <f t="shared" si="26"/>
        <v>-100001335</v>
      </c>
      <c r="P76" s="2">
        <f t="shared" si="27"/>
        <v>73</v>
      </c>
      <c r="Q76" s="2">
        <f t="shared" si="28"/>
        <v>12</v>
      </c>
      <c r="R76" s="1">
        <f t="shared" si="29"/>
        <v>1335</v>
      </c>
      <c r="S76" s="1">
        <f t="shared" si="30"/>
        <v>0</v>
      </c>
      <c r="T76" s="1">
        <f t="shared" si="31"/>
        <v>0</v>
      </c>
      <c r="U76" s="1">
        <f t="shared" si="32"/>
        <v>0</v>
      </c>
      <c r="V76" s="1">
        <f t="shared" si="18"/>
        <v>1335</v>
      </c>
      <c r="W76" s="1">
        <v>1550</v>
      </c>
      <c r="X76" s="22">
        <f t="shared" si="34"/>
        <v>12.447140309594698</v>
      </c>
      <c r="Y76" s="38">
        <f t="shared" si="33"/>
        <v>1</v>
      </c>
      <c r="Z76" s="31">
        <v>0.09</v>
      </c>
    </row>
    <row r="77" spans="3:26" x14ac:dyDescent="0.3">
      <c r="C77" s="1">
        <v>74</v>
      </c>
      <c r="D77" s="1">
        <v>2</v>
      </c>
      <c r="E77" s="31">
        <v>54</v>
      </c>
      <c r="F77" s="31">
        <v>6</v>
      </c>
      <c r="G77" s="37">
        <f t="shared" si="19"/>
        <v>73</v>
      </c>
      <c r="H77" s="37">
        <f t="shared" si="20"/>
        <v>6</v>
      </c>
      <c r="I77" s="1">
        <f t="shared" si="21"/>
        <v>1215</v>
      </c>
      <c r="J77" s="1">
        <f t="shared" si="22"/>
        <v>0</v>
      </c>
      <c r="K77" s="1">
        <f t="shared" si="23"/>
        <v>0</v>
      </c>
      <c r="L77" s="1">
        <f t="shared" si="24"/>
        <v>0</v>
      </c>
      <c r="M77" s="1">
        <f t="shared" si="25"/>
        <v>1215</v>
      </c>
      <c r="N77" s="1">
        <f t="shared" si="26"/>
        <v>120</v>
      </c>
      <c r="P77" s="2">
        <f t="shared" si="27"/>
        <v>73</v>
      </c>
      <c r="Q77" s="2">
        <f t="shared" si="28"/>
        <v>12</v>
      </c>
      <c r="R77" s="1">
        <f t="shared" si="29"/>
        <v>1335</v>
      </c>
      <c r="S77" s="1">
        <f t="shared" si="30"/>
        <v>0</v>
      </c>
      <c r="T77" s="1">
        <f t="shared" si="31"/>
        <v>0</v>
      </c>
      <c r="U77" s="1">
        <f t="shared" si="32"/>
        <v>0</v>
      </c>
      <c r="V77" s="1">
        <f t="shared" si="18"/>
        <v>1215</v>
      </c>
      <c r="W77" s="1">
        <v>1550</v>
      </c>
      <c r="X77" s="22">
        <f t="shared" si="34"/>
        <v>11.824783294114962</v>
      </c>
      <c r="Y77" s="38">
        <f t="shared" si="33"/>
        <v>3.9147362000716095E-5</v>
      </c>
      <c r="Z77" s="31">
        <v>0.88</v>
      </c>
    </row>
    <row r="78" spans="3:26" x14ac:dyDescent="0.3">
      <c r="C78" s="1">
        <v>75</v>
      </c>
      <c r="D78" s="1">
        <v>1</v>
      </c>
      <c r="E78" s="31">
        <v>73</v>
      </c>
      <c r="F78" s="31">
        <v>32</v>
      </c>
      <c r="G78" s="37">
        <f t="shared" si="19"/>
        <v>73</v>
      </c>
      <c r="H78" s="37">
        <f t="shared" si="20"/>
        <v>12</v>
      </c>
      <c r="I78" s="1">
        <f t="shared" si="21"/>
        <v>1335</v>
      </c>
      <c r="J78" s="1">
        <f t="shared" si="22"/>
        <v>0</v>
      </c>
      <c r="K78" s="1">
        <f t="shared" si="23"/>
        <v>0</v>
      </c>
      <c r="L78" s="1">
        <f t="shared" si="24"/>
        <v>0</v>
      </c>
      <c r="M78" s="1">
        <f t="shared" si="25"/>
        <v>1335</v>
      </c>
      <c r="N78" s="1">
        <f t="shared" si="26"/>
        <v>-120</v>
      </c>
      <c r="P78" s="2">
        <f t="shared" si="27"/>
        <v>73</v>
      </c>
      <c r="Q78" s="2">
        <f t="shared" si="28"/>
        <v>12</v>
      </c>
      <c r="R78" s="1">
        <f t="shared" si="29"/>
        <v>1335</v>
      </c>
      <c r="S78" s="1">
        <f t="shared" si="30"/>
        <v>0</v>
      </c>
      <c r="T78" s="1">
        <f t="shared" si="31"/>
        <v>0</v>
      </c>
      <c r="U78" s="1">
        <f t="shared" si="32"/>
        <v>0</v>
      </c>
      <c r="V78" s="1">
        <f t="shared" si="18"/>
        <v>1335</v>
      </c>
      <c r="W78" s="1">
        <v>1550</v>
      </c>
      <c r="X78" s="22">
        <f t="shared" si="34"/>
        <v>11.233544129409212</v>
      </c>
      <c r="Y78" s="38">
        <f t="shared" si="33"/>
        <v>1</v>
      </c>
      <c r="Z78" s="31">
        <v>0.19</v>
      </c>
    </row>
    <row r="79" spans="3:26" x14ac:dyDescent="0.3">
      <c r="C79" s="1">
        <v>76</v>
      </c>
      <c r="D79" s="1">
        <v>1</v>
      </c>
      <c r="E79" s="31">
        <v>99</v>
      </c>
      <c r="F79" s="31">
        <v>11</v>
      </c>
      <c r="G79" s="37">
        <f t="shared" si="19"/>
        <v>99</v>
      </c>
      <c r="H79" s="37">
        <f t="shared" si="20"/>
        <v>12</v>
      </c>
      <c r="I79" s="1">
        <f t="shared" si="21"/>
        <v>1725</v>
      </c>
      <c r="J79" s="1">
        <f t="shared" si="22"/>
        <v>0</v>
      </c>
      <c r="K79" s="1">
        <f t="shared" si="23"/>
        <v>1</v>
      </c>
      <c r="L79" s="1">
        <f t="shared" si="24"/>
        <v>1</v>
      </c>
      <c r="M79" s="1">
        <f t="shared" si="25"/>
        <v>-100000000</v>
      </c>
      <c r="N79" s="1">
        <f t="shared" si="26"/>
        <v>100001335</v>
      </c>
      <c r="P79" s="2">
        <f t="shared" si="27"/>
        <v>73</v>
      </c>
      <c r="Q79" s="2">
        <f t="shared" si="28"/>
        <v>12</v>
      </c>
      <c r="R79" s="1">
        <f t="shared" si="29"/>
        <v>1335</v>
      </c>
      <c r="S79" s="1">
        <f t="shared" si="30"/>
        <v>0</v>
      </c>
      <c r="T79" s="1">
        <f t="shared" si="31"/>
        <v>0</v>
      </c>
      <c r="U79" s="1">
        <f t="shared" si="32"/>
        <v>0</v>
      </c>
      <c r="V79" s="1">
        <f t="shared" si="18"/>
        <v>0</v>
      </c>
      <c r="W79" s="1">
        <v>1550</v>
      </c>
      <c r="X79" s="22">
        <f t="shared" si="34"/>
        <v>10.671866922938751</v>
      </c>
      <c r="Y79" s="38">
        <f t="shared" si="33"/>
        <v>0</v>
      </c>
      <c r="Z79" s="31">
        <v>0.62</v>
      </c>
    </row>
    <row r="80" spans="3:26" x14ac:dyDescent="0.3">
      <c r="C80" s="1">
        <v>77</v>
      </c>
      <c r="D80" s="1">
        <v>1</v>
      </c>
      <c r="E80" s="31">
        <v>67</v>
      </c>
      <c r="F80" s="31">
        <v>11</v>
      </c>
      <c r="G80" s="37">
        <f t="shared" si="19"/>
        <v>67</v>
      </c>
      <c r="H80" s="37">
        <f t="shared" si="20"/>
        <v>12</v>
      </c>
      <c r="I80" s="1">
        <f t="shared" si="21"/>
        <v>1245</v>
      </c>
      <c r="J80" s="1">
        <f t="shared" si="22"/>
        <v>0</v>
      </c>
      <c r="K80" s="1">
        <f t="shared" si="23"/>
        <v>0</v>
      </c>
      <c r="L80" s="1">
        <f t="shared" si="24"/>
        <v>0</v>
      </c>
      <c r="M80" s="1">
        <f t="shared" si="25"/>
        <v>1245</v>
      </c>
      <c r="N80" s="1">
        <f t="shared" si="26"/>
        <v>-100001245</v>
      </c>
      <c r="P80" s="2">
        <f t="shared" si="27"/>
        <v>67</v>
      </c>
      <c r="Q80" s="2">
        <f t="shared" si="28"/>
        <v>12</v>
      </c>
      <c r="R80" s="1">
        <f t="shared" si="29"/>
        <v>1245</v>
      </c>
      <c r="S80" s="1">
        <f t="shared" si="30"/>
        <v>0</v>
      </c>
      <c r="T80" s="1">
        <f t="shared" si="31"/>
        <v>0</v>
      </c>
      <c r="U80" s="1">
        <f t="shared" si="32"/>
        <v>0</v>
      </c>
      <c r="V80" s="1">
        <f t="shared" si="18"/>
        <v>1245</v>
      </c>
      <c r="W80" s="1">
        <v>1550</v>
      </c>
      <c r="X80" s="22">
        <f t="shared" si="34"/>
        <v>10.138273576791812</v>
      </c>
      <c r="Y80" s="38">
        <f t="shared" si="33"/>
        <v>1</v>
      </c>
      <c r="Z80" s="31">
        <v>0.42</v>
      </c>
    </row>
    <row r="81" spans="3:26" x14ac:dyDescent="0.3">
      <c r="C81" s="1">
        <v>78</v>
      </c>
      <c r="D81" s="1">
        <v>1</v>
      </c>
      <c r="E81" s="31">
        <v>92</v>
      </c>
      <c r="F81" s="31">
        <v>18</v>
      </c>
      <c r="G81" s="37">
        <f t="shared" si="19"/>
        <v>92</v>
      </c>
      <c r="H81" s="37">
        <f t="shared" si="20"/>
        <v>12</v>
      </c>
      <c r="I81" s="1">
        <f t="shared" si="21"/>
        <v>1620</v>
      </c>
      <c r="J81" s="1">
        <f t="shared" si="22"/>
        <v>0</v>
      </c>
      <c r="K81" s="1">
        <f t="shared" si="23"/>
        <v>1</v>
      </c>
      <c r="L81" s="1">
        <f t="shared" si="24"/>
        <v>1</v>
      </c>
      <c r="M81" s="1">
        <f t="shared" si="25"/>
        <v>-100000000</v>
      </c>
      <c r="N81" s="1">
        <f t="shared" si="26"/>
        <v>100001245</v>
      </c>
      <c r="P81" s="2">
        <f t="shared" si="27"/>
        <v>67</v>
      </c>
      <c r="Q81" s="2">
        <f t="shared" si="28"/>
        <v>12</v>
      </c>
      <c r="R81" s="1">
        <f t="shared" si="29"/>
        <v>1245</v>
      </c>
      <c r="S81" s="1">
        <f t="shared" si="30"/>
        <v>0</v>
      </c>
      <c r="T81" s="1">
        <f t="shared" si="31"/>
        <v>0</v>
      </c>
      <c r="U81" s="1">
        <f t="shared" si="32"/>
        <v>0</v>
      </c>
      <c r="V81" s="1">
        <f t="shared" si="18"/>
        <v>0</v>
      </c>
      <c r="W81" s="1">
        <v>1550</v>
      </c>
      <c r="X81" s="22">
        <f t="shared" si="34"/>
        <v>9.6313598979522208</v>
      </c>
      <c r="Y81" s="38">
        <f t="shared" si="33"/>
        <v>0</v>
      </c>
      <c r="Z81" s="31">
        <v>0.25</v>
      </c>
    </row>
    <row r="82" spans="3:26" x14ac:dyDescent="0.3">
      <c r="C82" s="1">
        <v>79</v>
      </c>
      <c r="D82" s="1">
        <v>1</v>
      </c>
      <c r="E82" s="31">
        <v>69</v>
      </c>
      <c r="F82" s="31">
        <v>4</v>
      </c>
      <c r="G82" s="37">
        <f t="shared" si="19"/>
        <v>69</v>
      </c>
      <c r="H82" s="37">
        <f t="shared" si="20"/>
        <v>12</v>
      </c>
      <c r="I82" s="1">
        <f t="shared" si="21"/>
        <v>1275</v>
      </c>
      <c r="J82" s="1">
        <f t="shared" si="22"/>
        <v>0</v>
      </c>
      <c r="K82" s="1">
        <f t="shared" si="23"/>
        <v>0</v>
      </c>
      <c r="L82" s="1">
        <f t="shared" si="24"/>
        <v>0</v>
      </c>
      <c r="M82" s="1">
        <f t="shared" si="25"/>
        <v>1275</v>
      </c>
      <c r="N82" s="1">
        <f t="shared" si="26"/>
        <v>-100001275</v>
      </c>
      <c r="P82" s="2">
        <f t="shared" si="27"/>
        <v>69</v>
      </c>
      <c r="Q82" s="2">
        <f t="shared" si="28"/>
        <v>12</v>
      </c>
      <c r="R82" s="1">
        <f t="shared" si="29"/>
        <v>1275</v>
      </c>
      <c r="S82" s="1">
        <f t="shared" si="30"/>
        <v>0</v>
      </c>
      <c r="T82" s="1">
        <f t="shared" si="31"/>
        <v>0</v>
      </c>
      <c r="U82" s="1">
        <f t="shared" si="32"/>
        <v>0</v>
      </c>
      <c r="V82" s="1">
        <f t="shared" si="18"/>
        <v>1275</v>
      </c>
      <c r="W82" s="1">
        <v>1550</v>
      </c>
      <c r="X82" s="22">
        <f t="shared" si="34"/>
        <v>9.1497919030546093</v>
      </c>
      <c r="Y82" s="38">
        <f t="shared" si="33"/>
        <v>1</v>
      </c>
      <c r="Z82" s="31">
        <v>0.17</v>
      </c>
    </row>
    <row r="83" spans="3:26" x14ac:dyDescent="0.3">
      <c r="C83" s="1">
        <v>80</v>
      </c>
      <c r="D83" s="1">
        <v>1</v>
      </c>
      <c r="E83" s="31">
        <v>53</v>
      </c>
      <c r="F83" s="31">
        <v>30</v>
      </c>
      <c r="G83" s="37">
        <f t="shared" si="19"/>
        <v>53</v>
      </c>
      <c r="H83" s="37">
        <f t="shared" si="20"/>
        <v>12</v>
      </c>
      <c r="I83" s="1">
        <f t="shared" si="21"/>
        <v>1035</v>
      </c>
      <c r="J83" s="1">
        <f t="shared" si="22"/>
        <v>0</v>
      </c>
      <c r="K83" s="1">
        <f t="shared" si="23"/>
        <v>0</v>
      </c>
      <c r="L83" s="1">
        <f t="shared" si="24"/>
        <v>0</v>
      </c>
      <c r="M83" s="1">
        <f t="shared" si="25"/>
        <v>1035</v>
      </c>
      <c r="N83" s="1">
        <f t="shared" si="26"/>
        <v>240</v>
      </c>
      <c r="P83" s="2">
        <f t="shared" si="27"/>
        <v>69</v>
      </c>
      <c r="Q83" s="2">
        <f t="shared" si="28"/>
        <v>12</v>
      </c>
      <c r="R83" s="1">
        <f t="shared" si="29"/>
        <v>1275</v>
      </c>
      <c r="S83" s="1">
        <f t="shared" si="30"/>
        <v>0</v>
      </c>
      <c r="T83" s="1">
        <f t="shared" si="31"/>
        <v>0</v>
      </c>
      <c r="U83" s="1">
        <f t="shared" si="32"/>
        <v>0</v>
      </c>
      <c r="V83" s="1">
        <f t="shared" si="18"/>
        <v>1035</v>
      </c>
      <c r="W83" s="1">
        <v>1550</v>
      </c>
      <c r="X83" s="22">
        <f t="shared" si="34"/>
        <v>8.692302307901878</v>
      </c>
      <c r="Y83" s="38">
        <f t="shared" si="33"/>
        <v>1.0205937273971758E-12</v>
      </c>
      <c r="Z83" s="31">
        <v>0.12</v>
      </c>
    </row>
    <row r="84" spans="3:26" x14ac:dyDescent="0.3">
      <c r="C84" s="1">
        <v>81</v>
      </c>
      <c r="D84" s="1">
        <v>1</v>
      </c>
      <c r="E84" s="31">
        <v>78</v>
      </c>
      <c r="F84" s="31">
        <v>24</v>
      </c>
      <c r="G84" s="37">
        <f t="shared" si="19"/>
        <v>78</v>
      </c>
      <c r="H84" s="37">
        <f t="shared" si="20"/>
        <v>12</v>
      </c>
      <c r="I84" s="1">
        <f t="shared" si="21"/>
        <v>1410</v>
      </c>
      <c r="J84" s="1">
        <f t="shared" si="22"/>
        <v>0</v>
      </c>
      <c r="K84" s="1">
        <f t="shared" si="23"/>
        <v>0</v>
      </c>
      <c r="L84" s="1">
        <f t="shared" si="24"/>
        <v>0</v>
      </c>
      <c r="M84" s="1">
        <f t="shared" si="25"/>
        <v>1410</v>
      </c>
      <c r="N84" s="1">
        <f t="shared" si="26"/>
        <v>-375</v>
      </c>
      <c r="P84" s="2">
        <f t="shared" si="27"/>
        <v>78</v>
      </c>
      <c r="Q84" s="2">
        <f t="shared" si="28"/>
        <v>12</v>
      </c>
      <c r="R84" s="1">
        <f t="shared" si="29"/>
        <v>1410</v>
      </c>
      <c r="S84" s="1">
        <f t="shared" si="30"/>
        <v>0</v>
      </c>
      <c r="T84" s="1">
        <f t="shared" si="31"/>
        <v>0</v>
      </c>
      <c r="U84" s="1">
        <f t="shared" si="32"/>
        <v>0</v>
      </c>
      <c r="V84" s="1">
        <f t="shared" si="18"/>
        <v>1410</v>
      </c>
      <c r="W84" s="1">
        <v>1550</v>
      </c>
      <c r="X84" s="22">
        <f t="shared" si="34"/>
        <v>8.2576871925067845</v>
      </c>
      <c r="Y84" s="38">
        <f t="shared" si="33"/>
        <v>1</v>
      </c>
      <c r="Z84" s="31">
        <v>0.28000000000000003</v>
      </c>
    </row>
    <row r="85" spans="3:26" x14ac:dyDescent="0.3">
      <c r="C85" s="1">
        <v>82</v>
      </c>
      <c r="D85" s="1">
        <v>1</v>
      </c>
      <c r="E85" s="31">
        <v>51</v>
      </c>
      <c r="F85" s="31">
        <v>36</v>
      </c>
      <c r="G85" s="37">
        <f t="shared" si="19"/>
        <v>51</v>
      </c>
      <c r="H85" s="37">
        <f t="shared" si="20"/>
        <v>12</v>
      </c>
      <c r="I85" s="1">
        <f t="shared" si="21"/>
        <v>1005</v>
      </c>
      <c r="J85" s="1">
        <f t="shared" si="22"/>
        <v>0</v>
      </c>
      <c r="K85" s="1">
        <f t="shared" si="23"/>
        <v>0</v>
      </c>
      <c r="L85" s="1">
        <f t="shared" si="24"/>
        <v>0</v>
      </c>
      <c r="M85" s="1">
        <f t="shared" si="25"/>
        <v>1005</v>
      </c>
      <c r="N85" s="1">
        <f t="shared" si="26"/>
        <v>405</v>
      </c>
      <c r="P85" s="2">
        <f t="shared" si="27"/>
        <v>78</v>
      </c>
      <c r="Q85" s="2">
        <f t="shared" si="28"/>
        <v>12</v>
      </c>
      <c r="R85" s="1">
        <f t="shared" si="29"/>
        <v>1410</v>
      </c>
      <c r="S85" s="1">
        <f t="shared" si="30"/>
        <v>0</v>
      </c>
      <c r="T85" s="1">
        <f t="shared" si="31"/>
        <v>0</v>
      </c>
      <c r="U85" s="1">
        <f t="shared" si="32"/>
        <v>0</v>
      </c>
      <c r="V85" s="1">
        <f t="shared" si="18"/>
        <v>1005</v>
      </c>
      <c r="W85" s="1">
        <v>1550</v>
      </c>
      <c r="X85" s="22">
        <f t="shared" si="34"/>
        <v>7.8448028328814452</v>
      </c>
      <c r="Y85" s="38">
        <f t="shared" si="33"/>
        <v>3.7921024890046244E-23</v>
      </c>
      <c r="Z85" s="31">
        <v>0.44</v>
      </c>
    </row>
    <row r="86" spans="3:26" x14ac:dyDescent="0.3">
      <c r="C86" s="1">
        <v>83</v>
      </c>
      <c r="D86" s="1">
        <v>1</v>
      </c>
      <c r="E86" s="31">
        <v>74</v>
      </c>
      <c r="F86" s="31">
        <v>14</v>
      </c>
      <c r="G86" s="37">
        <f t="shared" si="19"/>
        <v>74</v>
      </c>
      <c r="H86" s="37">
        <f t="shared" si="20"/>
        <v>12</v>
      </c>
      <c r="I86" s="1">
        <f t="shared" si="21"/>
        <v>1350</v>
      </c>
      <c r="J86" s="1">
        <f t="shared" si="22"/>
        <v>0</v>
      </c>
      <c r="K86" s="1">
        <f t="shared" si="23"/>
        <v>0</v>
      </c>
      <c r="L86" s="1">
        <f t="shared" si="24"/>
        <v>0</v>
      </c>
      <c r="M86" s="1">
        <f t="shared" si="25"/>
        <v>1350</v>
      </c>
      <c r="N86" s="1">
        <f t="shared" si="26"/>
        <v>-345</v>
      </c>
      <c r="P86" s="2">
        <f t="shared" si="27"/>
        <v>74</v>
      </c>
      <c r="Q86" s="2">
        <f t="shared" si="28"/>
        <v>12</v>
      </c>
      <c r="R86" s="1">
        <f t="shared" si="29"/>
        <v>1350</v>
      </c>
      <c r="S86" s="1">
        <f t="shared" si="30"/>
        <v>0</v>
      </c>
      <c r="T86" s="1">
        <f t="shared" si="31"/>
        <v>0</v>
      </c>
      <c r="U86" s="1">
        <f t="shared" si="32"/>
        <v>0</v>
      </c>
      <c r="V86" s="1">
        <f t="shared" si="18"/>
        <v>1350</v>
      </c>
      <c r="W86" s="1">
        <v>1550</v>
      </c>
      <c r="X86" s="22">
        <f t="shared" si="34"/>
        <v>7.4525626912373726</v>
      </c>
      <c r="Y86" s="38">
        <f t="shared" si="33"/>
        <v>1</v>
      </c>
      <c r="Z86" s="31">
        <v>0.49</v>
      </c>
    </row>
    <row r="87" spans="3:26" x14ac:dyDescent="0.3">
      <c r="C87" s="1">
        <v>84</v>
      </c>
      <c r="D87" s="1">
        <v>2</v>
      </c>
      <c r="E87" s="31">
        <v>64</v>
      </c>
      <c r="F87" s="31">
        <v>25</v>
      </c>
      <c r="G87" s="37">
        <f t="shared" si="19"/>
        <v>74</v>
      </c>
      <c r="H87" s="37">
        <f t="shared" si="20"/>
        <v>25</v>
      </c>
      <c r="I87" s="1">
        <f t="shared" si="21"/>
        <v>1610</v>
      </c>
      <c r="J87" s="1">
        <f t="shared" si="22"/>
        <v>0</v>
      </c>
      <c r="K87" s="1">
        <f t="shared" si="23"/>
        <v>0</v>
      </c>
      <c r="L87" s="1">
        <f t="shared" si="24"/>
        <v>1</v>
      </c>
      <c r="M87" s="1">
        <f t="shared" si="25"/>
        <v>-100000000</v>
      </c>
      <c r="N87" s="1">
        <f t="shared" si="26"/>
        <v>100001350</v>
      </c>
      <c r="P87" s="2">
        <f t="shared" si="27"/>
        <v>74</v>
      </c>
      <c r="Q87" s="2">
        <f t="shared" si="28"/>
        <v>12</v>
      </c>
      <c r="R87" s="1">
        <f t="shared" si="29"/>
        <v>1350</v>
      </c>
      <c r="S87" s="1">
        <f t="shared" si="30"/>
        <v>0</v>
      </c>
      <c r="T87" s="1">
        <f t="shared" si="31"/>
        <v>0</v>
      </c>
      <c r="U87" s="1">
        <f t="shared" si="32"/>
        <v>0</v>
      </c>
      <c r="V87" s="1">
        <f t="shared" si="18"/>
        <v>0</v>
      </c>
      <c r="W87" s="1">
        <v>1550</v>
      </c>
      <c r="X87" s="22">
        <f t="shared" si="34"/>
        <v>7.0799345566755036</v>
      </c>
      <c r="Y87" s="38">
        <f t="shared" si="33"/>
        <v>0</v>
      </c>
      <c r="Z87" s="31">
        <v>0.84</v>
      </c>
    </row>
    <row r="88" spans="3:26" x14ac:dyDescent="0.3">
      <c r="C88" s="1">
        <v>85</v>
      </c>
      <c r="D88" s="1">
        <v>2</v>
      </c>
      <c r="E88" s="31">
        <v>22</v>
      </c>
      <c r="F88" s="31">
        <v>8</v>
      </c>
      <c r="G88" s="37">
        <f t="shared" si="19"/>
        <v>74</v>
      </c>
      <c r="H88" s="37">
        <f t="shared" si="20"/>
        <v>8</v>
      </c>
      <c r="I88" s="1">
        <f t="shared" si="21"/>
        <v>1270</v>
      </c>
      <c r="J88" s="1">
        <f t="shared" si="22"/>
        <v>0</v>
      </c>
      <c r="K88" s="1">
        <f t="shared" si="23"/>
        <v>0</v>
      </c>
      <c r="L88" s="1">
        <f t="shared" si="24"/>
        <v>0</v>
      </c>
      <c r="M88" s="1">
        <f t="shared" si="25"/>
        <v>1270</v>
      </c>
      <c r="N88" s="1">
        <f t="shared" si="26"/>
        <v>-100001270</v>
      </c>
      <c r="P88" s="2">
        <f t="shared" si="27"/>
        <v>74</v>
      </c>
      <c r="Q88" s="2">
        <f t="shared" si="28"/>
        <v>8</v>
      </c>
      <c r="R88" s="1">
        <f t="shared" si="29"/>
        <v>1270</v>
      </c>
      <c r="S88" s="1">
        <f t="shared" si="30"/>
        <v>0</v>
      </c>
      <c r="T88" s="1">
        <f t="shared" si="31"/>
        <v>0</v>
      </c>
      <c r="U88" s="1">
        <f t="shared" si="32"/>
        <v>0</v>
      </c>
      <c r="V88" s="1">
        <f t="shared" si="18"/>
        <v>1270</v>
      </c>
      <c r="W88" s="1">
        <v>1550</v>
      </c>
      <c r="X88" s="22">
        <f t="shared" si="34"/>
        <v>6.7259378288417278</v>
      </c>
      <c r="Y88" s="38">
        <f t="shared" si="33"/>
        <v>1</v>
      </c>
      <c r="Z88" s="31">
        <v>0.22</v>
      </c>
    </row>
    <row r="89" spans="3:26" x14ac:dyDescent="0.3">
      <c r="C89" s="1">
        <v>86</v>
      </c>
      <c r="D89" s="1">
        <v>2</v>
      </c>
      <c r="E89" s="31">
        <v>84</v>
      </c>
      <c r="F89" s="31">
        <v>2</v>
      </c>
      <c r="G89" s="37">
        <f t="shared" si="19"/>
        <v>74</v>
      </c>
      <c r="H89" s="37">
        <f t="shared" si="20"/>
        <v>2</v>
      </c>
      <c r="I89" s="1">
        <f t="shared" si="21"/>
        <v>1150</v>
      </c>
      <c r="J89" s="1">
        <f t="shared" si="22"/>
        <v>0</v>
      </c>
      <c r="K89" s="1">
        <f t="shared" si="23"/>
        <v>0</v>
      </c>
      <c r="L89" s="1">
        <f t="shared" si="24"/>
        <v>0</v>
      </c>
      <c r="M89" s="1">
        <f t="shared" si="25"/>
        <v>1150</v>
      </c>
      <c r="N89" s="1">
        <f t="shared" si="26"/>
        <v>120</v>
      </c>
      <c r="P89" s="2">
        <f t="shared" si="27"/>
        <v>74</v>
      </c>
      <c r="Q89" s="2">
        <f t="shared" si="28"/>
        <v>8</v>
      </c>
      <c r="R89" s="1">
        <f t="shared" si="29"/>
        <v>1270</v>
      </c>
      <c r="S89" s="1">
        <f t="shared" si="30"/>
        <v>0</v>
      </c>
      <c r="T89" s="1">
        <f t="shared" si="31"/>
        <v>0</v>
      </c>
      <c r="U89" s="1">
        <f t="shared" si="32"/>
        <v>0</v>
      </c>
      <c r="V89" s="1">
        <f t="shared" si="18"/>
        <v>1150</v>
      </c>
      <c r="W89" s="1">
        <v>1550</v>
      </c>
      <c r="X89" s="22">
        <f t="shared" si="34"/>
        <v>6.3896409373996415</v>
      </c>
      <c r="Y89" s="38">
        <f t="shared" si="33"/>
        <v>6.97873604776068E-9</v>
      </c>
      <c r="Z89" s="31">
        <v>0.18</v>
      </c>
    </row>
    <row r="90" spans="3:26" x14ac:dyDescent="0.3">
      <c r="C90" s="1">
        <v>87</v>
      </c>
      <c r="D90" s="1">
        <v>1</v>
      </c>
      <c r="E90" s="31">
        <v>48</v>
      </c>
      <c r="F90" s="31">
        <v>18</v>
      </c>
      <c r="G90" s="37">
        <f t="shared" si="19"/>
        <v>48</v>
      </c>
      <c r="H90" s="37">
        <f t="shared" si="20"/>
        <v>8</v>
      </c>
      <c r="I90" s="1">
        <f t="shared" si="21"/>
        <v>880</v>
      </c>
      <c r="J90" s="1">
        <f t="shared" si="22"/>
        <v>0</v>
      </c>
      <c r="K90" s="1">
        <f t="shared" si="23"/>
        <v>0</v>
      </c>
      <c r="L90" s="1">
        <f t="shared" si="24"/>
        <v>0</v>
      </c>
      <c r="M90" s="1">
        <f t="shared" si="25"/>
        <v>880</v>
      </c>
      <c r="N90" s="1">
        <f t="shared" si="26"/>
        <v>270</v>
      </c>
      <c r="P90" s="2">
        <f t="shared" si="27"/>
        <v>74</v>
      </c>
      <c r="Q90" s="2">
        <f t="shared" si="28"/>
        <v>8</v>
      </c>
      <c r="R90" s="1">
        <f t="shared" si="29"/>
        <v>1270</v>
      </c>
      <c r="S90" s="1">
        <f t="shared" si="30"/>
        <v>0</v>
      </c>
      <c r="T90" s="1">
        <f t="shared" si="31"/>
        <v>0</v>
      </c>
      <c r="U90" s="1">
        <f t="shared" si="32"/>
        <v>0</v>
      </c>
      <c r="V90" s="1">
        <f t="shared" si="18"/>
        <v>880</v>
      </c>
      <c r="W90" s="1">
        <v>1550</v>
      </c>
      <c r="X90" s="22">
        <f t="shared" si="34"/>
        <v>6.0701588905296591</v>
      </c>
      <c r="Y90" s="38">
        <f t="shared" si="33"/>
        <v>4.8153648497018401E-20</v>
      </c>
      <c r="Z90" s="31">
        <v>0.81</v>
      </c>
    </row>
    <row r="91" spans="3:26" x14ac:dyDescent="0.3">
      <c r="C91" s="1">
        <v>88</v>
      </c>
      <c r="D91" s="1">
        <v>1</v>
      </c>
      <c r="E91" s="31">
        <v>17</v>
      </c>
      <c r="F91" s="31">
        <v>18</v>
      </c>
      <c r="G91" s="37">
        <f t="shared" si="19"/>
        <v>17</v>
      </c>
      <c r="H91" s="37">
        <f t="shared" si="20"/>
        <v>8</v>
      </c>
      <c r="I91" s="1">
        <f t="shared" si="21"/>
        <v>415</v>
      </c>
      <c r="J91" s="1">
        <f t="shared" si="22"/>
        <v>0</v>
      </c>
      <c r="K91" s="1">
        <f t="shared" si="23"/>
        <v>0</v>
      </c>
      <c r="L91" s="1">
        <f t="shared" si="24"/>
        <v>0</v>
      </c>
      <c r="M91" s="1">
        <f t="shared" si="25"/>
        <v>415</v>
      </c>
      <c r="N91" s="1">
        <f t="shared" si="26"/>
        <v>465</v>
      </c>
      <c r="P91" s="2">
        <f t="shared" si="27"/>
        <v>74</v>
      </c>
      <c r="Q91" s="2">
        <f t="shared" si="28"/>
        <v>8</v>
      </c>
      <c r="R91" s="1">
        <f t="shared" si="29"/>
        <v>1270</v>
      </c>
      <c r="S91" s="1">
        <f t="shared" si="30"/>
        <v>0</v>
      </c>
      <c r="T91" s="1">
        <f t="shared" si="31"/>
        <v>0</v>
      </c>
      <c r="U91" s="1">
        <f t="shared" si="32"/>
        <v>0</v>
      </c>
      <c r="V91" s="1">
        <f t="shared" si="18"/>
        <v>415</v>
      </c>
      <c r="W91" s="1">
        <v>1550</v>
      </c>
      <c r="X91" s="22">
        <f t="shared" si="34"/>
        <v>5.7666509460031756</v>
      </c>
      <c r="Y91" s="38">
        <f t="shared" si="33"/>
        <v>9.5544343196634871E-36</v>
      </c>
      <c r="Z91" s="31">
        <v>0.74</v>
      </c>
    </row>
    <row r="92" spans="3:26" x14ac:dyDescent="0.3">
      <c r="C92" s="1">
        <v>89</v>
      </c>
      <c r="D92" s="1">
        <v>1</v>
      </c>
      <c r="E92" s="31">
        <v>53</v>
      </c>
      <c r="F92" s="31">
        <v>6</v>
      </c>
      <c r="G92" s="37">
        <f t="shared" si="19"/>
        <v>53</v>
      </c>
      <c r="H92" s="37">
        <f t="shared" si="20"/>
        <v>8</v>
      </c>
      <c r="I92" s="1">
        <f t="shared" si="21"/>
        <v>955</v>
      </c>
      <c r="J92" s="1">
        <f t="shared" si="22"/>
        <v>0</v>
      </c>
      <c r="K92" s="1">
        <f t="shared" si="23"/>
        <v>0</v>
      </c>
      <c r="L92" s="1">
        <f t="shared" si="24"/>
        <v>0</v>
      </c>
      <c r="M92" s="1">
        <f t="shared" si="25"/>
        <v>955</v>
      </c>
      <c r="N92" s="1">
        <f t="shared" si="26"/>
        <v>-540</v>
      </c>
      <c r="P92" s="2">
        <f t="shared" si="27"/>
        <v>53</v>
      </c>
      <c r="Q92" s="2">
        <f t="shared" si="28"/>
        <v>8</v>
      </c>
      <c r="R92" s="1">
        <f t="shared" si="29"/>
        <v>955</v>
      </c>
      <c r="S92" s="1">
        <f t="shared" si="30"/>
        <v>0</v>
      </c>
      <c r="T92" s="1">
        <f t="shared" si="31"/>
        <v>0</v>
      </c>
      <c r="U92" s="1">
        <f t="shared" si="32"/>
        <v>0</v>
      </c>
      <c r="V92" s="1">
        <f t="shared" si="18"/>
        <v>955</v>
      </c>
      <c r="W92" s="1">
        <v>1550</v>
      </c>
      <c r="X92" s="22">
        <f t="shared" si="34"/>
        <v>5.4783183987030162</v>
      </c>
      <c r="Y92" s="38">
        <f t="shared" si="33"/>
        <v>1</v>
      </c>
      <c r="Z92" s="31">
        <v>0.65</v>
      </c>
    </row>
    <row r="93" spans="3:26" x14ac:dyDescent="0.3">
      <c r="C93" s="1">
        <v>90</v>
      </c>
      <c r="D93" s="1">
        <v>1</v>
      </c>
      <c r="E93" s="31">
        <v>6</v>
      </c>
      <c r="F93" s="31">
        <v>12</v>
      </c>
      <c r="G93" s="37">
        <f t="shared" si="19"/>
        <v>6</v>
      </c>
      <c r="H93" s="37">
        <f t="shared" si="20"/>
        <v>8</v>
      </c>
      <c r="I93" s="1">
        <f t="shared" si="21"/>
        <v>250</v>
      </c>
      <c r="J93" s="1">
        <f t="shared" si="22"/>
        <v>0</v>
      </c>
      <c r="K93" s="1">
        <f t="shared" si="23"/>
        <v>0</v>
      </c>
      <c r="L93" s="1">
        <f t="shared" si="24"/>
        <v>0</v>
      </c>
      <c r="M93" s="1">
        <f t="shared" si="25"/>
        <v>250</v>
      </c>
      <c r="N93" s="1">
        <f t="shared" si="26"/>
        <v>705</v>
      </c>
      <c r="P93" s="2">
        <f t="shared" si="27"/>
        <v>53</v>
      </c>
      <c r="Q93" s="2">
        <f t="shared" si="28"/>
        <v>8</v>
      </c>
      <c r="R93" s="1">
        <f t="shared" si="29"/>
        <v>955</v>
      </c>
      <c r="S93" s="1">
        <f t="shared" si="30"/>
        <v>0</v>
      </c>
      <c r="T93" s="1">
        <f t="shared" si="31"/>
        <v>0</v>
      </c>
      <c r="U93" s="1">
        <f t="shared" si="32"/>
        <v>0</v>
      </c>
      <c r="V93" s="1">
        <f t="shared" si="18"/>
        <v>250</v>
      </c>
      <c r="W93" s="1">
        <v>1550</v>
      </c>
      <c r="X93" s="22">
        <f t="shared" si="34"/>
        <v>5.2044024787678653</v>
      </c>
      <c r="Y93" s="38">
        <f t="shared" si="33"/>
        <v>1.4774001316356717E-59</v>
      </c>
      <c r="Z93" s="31">
        <v>0.95</v>
      </c>
    </row>
    <row r="94" spans="3:26" x14ac:dyDescent="0.3">
      <c r="C94" s="1">
        <v>91</v>
      </c>
      <c r="D94" s="1">
        <v>2</v>
      </c>
      <c r="E94" s="31">
        <v>44</v>
      </c>
      <c r="F94" s="31">
        <v>16</v>
      </c>
      <c r="G94" s="37">
        <f t="shared" si="19"/>
        <v>53</v>
      </c>
      <c r="H94" s="37">
        <f t="shared" si="20"/>
        <v>16</v>
      </c>
      <c r="I94" s="1">
        <f t="shared" si="21"/>
        <v>1115</v>
      </c>
      <c r="J94" s="1">
        <f t="shared" si="22"/>
        <v>0</v>
      </c>
      <c r="K94" s="1">
        <f t="shared" si="23"/>
        <v>0</v>
      </c>
      <c r="L94" s="1">
        <f t="shared" si="24"/>
        <v>0</v>
      </c>
      <c r="M94" s="1">
        <f t="shared" si="25"/>
        <v>1115</v>
      </c>
      <c r="N94" s="1">
        <f t="shared" si="26"/>
        <v>-865</v>
      </c>
      <c r="P94" s="2">
        <f t="shared" si="27"/>
        <v>53</v>
      </c>
      <c r="Q94" s="2">
        <f t="shared" si="28"/>
        <v>16</v>
      </c>
      <c r="R94" s="1">
        <f t="shared" si="29"/>
        <v>1115</v>
      </c>
      <c r="S94" s="1">
        <f t="shared" si="30"/>
        <v>0</v>
      </c>
      <c r="T94" s="1">
        <f t="shared" si="31"/>
        <v>0</v>
      </c>
      <c r="U94" s="1">
        <f t="shared" si="32"/>
        <v>0</v>
      </c>
      <c r="V94" s="1">
        <f t="shared" si="18"/>
        <v>1115</v>
      </c>
      <c r="W94" s="1">
        <v>1550</v>
      </c>
      <c r="X94" s="22">
        <f t="shared" si="34"/>
        <v>4.9441823548294721</v>
      </c>
      <c r="Y94" s="38">
        <f t="shared" si="33"/>
        <v>1</v>
      </c>
      <c r="Z94" s="31">
        <v>0.83</v>
      </c>
    </row>
    <row r="95" spans="3:26" x14ac:dyDescent="0.3">
      <c r="C95" s="1">
        <v>92</v>
      </c>
      <c r="D95" s="1">
        <v>2</v>
      </c>
      <c r="E95" s="31">
        <v>92</v>
      </c>
      <c r="F95" s="31">
        <v>9</v>
      </c>
      <c r="G95" s="37">
        <f t="shared" si="19"/>
        <v>53</v>
      </c>
      <c r="H95" s="37">
        <f t="shared" si="20"/>
        <v>9</v>
      </c>
      <c r="I95" s="1">
        <f t="shared" si="21"/>
        <v>975</v>
      </c>
      <c r="J95" s="1">
        <f t="shared" si="22"/>
        <v>0</v>
      </c>
      <c r="K95" s="1">
        <f t="shared" si="23"/>
        <v>0</v>
      </c>
      <c r="L95" s="1">
        <f t="shared" si="24"/>
        <v>0</v>
      </c>
      <c r="M95" s="1">
        <f t="shared" si="25"/>
        <v>975</v>
      </c>
      <c r="N95" s="1">
        <f t="shared" si="26"/>
        <v>140</v>
      </c>
      <c r="P95" s="2">
        <f t="shared" si="27"/>
        <v>53</v>
      </c>
      <c r="Q95" s="2">
        <f t="shared" si="28"/>
        <v>16</v>
      </c>
      <c r="R95" s="1">
        <f t="shared" si="29"/>
        <v>1115</v>
      </c>
      <c r="S95" s="1">
        <f t="shared" si="30"/>
        <v>0</v>
      </c>
      <c r="T95" s="1">
        <f t="shared" si="31"/>
        <v>0</v>
      </c>
      <c r="U95" s="1">
        <f t="shared" si="32"/>
        <v>0</v>
      </c>
      <c r="V95" s="1">
        <f t="shared" si="18"/>
        <v>975</v>
      </c>
      <c r="W95" s="1">
        <v>1550</v>
      </c>
      <c r="X95" s="22">
        <f t="shared" si="34"/>
        <v>4.696973237087998</v>
      </c>
      <c r="Y95" s="38">
        <f t="shared" si="33"/>
        <v>1.1356180738833063E-13</v>
      </c>
      <c r="Z95" s="31">
        <v>1</v>
      </c>
    </row>
    <row r="96" spans="3:26" x14ac:dyDescent="0.3">
      <c r="C96" s="1">
        <v>93</v>
      </c>
      <c r="D96" s="1">
        <v>1</v>
      </c>
      <c r="E96" s="31">
        <v>92</v>
      </c>
      <c r="F96" s="31">
        <v>5</v>
      </c>
      <c r="G96" s="37">
        <f t="shared" si="19"/>
        <v>92</v>
      </c>
      <c r="H96" s="37">
        <f t="shared" si="20"/>
        <v>16</v>
      </c>
      <c r="I96" s="1">
        <f t="shared" si="21"/>
        <v>1700</v>
      </c>
      <c r="J96" s="1">
        <f t="shared" si="22"/>
        <v>0</v>
      </c>
      <c r="K96" s="1">
        <f t="shared" si="23"/>
        <v>1</v>
      </c>
      <c r="L96" s="1">
        <f t="shared" si="24"/>
        <v>1</v>
      </c>
      <c r="M96" s="1">
        <f t="shared" si="25"/>
        <v>-100000000</v>
      </c>
      <c r="N96" s="1">
        <f t="shared" si="26"/>
        <v>100000975</v>
      </c>
      <c r="P96" s="2">
        <f t="shared" si="27"/>
        <v>53</v>
      </c>
      <c r="Q96" s="2">
        <f t="shared" si="28"/>
        <v>16</v>
      </c>
      <c r="R96" s="1">
        <f t="shared" si="29"/>
        <v>1115</v>
      </c>
      <c r="S96" s="1">
        <f t="shared" si="30"/>
        <v>0</v>
      </c>
      <c r="T96" s="1">
        <f t="shared" si="31"/>
        <v>0</v>
      </c>
      <c r="U96" s="1">
        <f t="shared" si="32"/>
        <v>0</v>
      </c>
      <c r="V96" s="1">
        <f t="shared" si="18"/>
        <v>0</v>
      </c>
      <c r="W96" s="1">
        <v>1550</v>
      </c>
      <c r="X96" s="22">
        <f t="shared" si="34"/>
        <v>4.4621245752335978</v>
      </c>
      <c r="Y96" s="38">
        <f t="shared" si="33"/>
        <v>0</v>
      </c>
      <c r="Z96" s="31">
        <v>0.55000000000000004</v>
      </c>
    </row>
    <row r="97" spans="3:26" x14ac:dyDescent="0.3">
      <c r="C97" s="1">
        <v>94</v>
      </c>
      <c r="D97" s="1">
        <v>1</v>
      </c>
      <c r="E97" s="31">
        <v>43</v>
      </c>
      <c r="F97" s="31">
        <v>12</v>
      </c>
      <c r="G97" s="37">
        <f t="shared" si="19"/>
        <v>43</v>
      </c>
      <c r="H97" s="37">
        <f t="shared" si="20"/>
        <v>16</v>
      </c>
      <c r="I97" s="1">
        <f t="shared" si="21"/>
        <v>965</v>
      </c>
      <c r="J97" s="1">
        <f t="shared" si="22"/>
        <v>0</v>
      </c>
      <c r="K97" s="1">
        <f t="shared" si="23"/>
        <v>0</v>
      </c>
      <c r="L97" s="1">
        <f t="shared" si="24"/>
        <v>0</v>
      </c>
      <c r="M97" s="1">
        <f t="shared" si="25"/>
        <v>965</v>
      </c>
      <c r="N97" s="1">
        <f t="shared" si="26"/>
        <v>-100000965</v>
      </c>
      <c r="P97" s="2">
        <f t="shared" si="27"/>
        <v>43</v>
      </c>
      <c r="Q97" s="2">
        <f t="shared" si="28"/>
        <v>16</v>
      </c>
      <c r="R97" s="1">
        <f t="shared" si="29"/>
        <v>965</v>
      </c>
      <c r="S97" s="1">
        <f t="shared" si="30"/>
        <v>0</v>
      </c>
      <c r="T97" s="1">
        <f t="shared" si="31"/>
        <v>0</v>
      </c>
      <c r="U97" s="1">
        <f t="shared" si="32"/>
        <v>0</v>
      </c>
      <c r="V97" s="1">
        <f t="shared" si="18"/>
        <v>965</v>
      </c>
      <c r="W97" s="1">
        <v>1550</v>
      </c>
      <c r="X97" s="22">
        <f t="shared" si="34"/>
        <v>4.2390183464719176</v>
      </c>
      <c r="Y97" s="38">
        <f t="shared" si="33"/>
        <v>1</v>
      </c>
      <c r="Z97" s="31">
        <v>0.76</v>
      </c>
    </row>
    <row r="98" spans="3:26" x14ac:dyDescent="0.3">
      <c r="C98" s="1">
        <v>95</v>
      </c>
      <c r="D98" s="1">
        <v>1</v>
      </c>
      <c r="E98" s="31">
        <v>100</v>
      </c>
      <c r="F98" s="31">
        <v>0</v>
      </c>
      <c r="G98" s="37">
        <f t="shared" si="19"/>
        <v>100</v>
      </c>
      <c r="H98" s="37">
        <f t="shared" si="20"/>
        <v>16</v>
      </c>
      <c r="I98" s="1">
        <f t="shared" si="21"/>
        <v>1820</v>
      </c>
      <c r="J98" s="1">
        <f t="shared" si="22"/>
        <v>0</v>
      </c>
      <c r="K98" s="1">
        <f t="shared" si="23"/>
        <v>1</v>
      </c>
      <c r="L98" s="1">
        <f t="shared" si="24"/>
        <v>1</v>
      </c>
      <c r="M98" s="1">
        <f t="shared" si="25"/>
        <v>-100000000</v>
      </c>
      <c r="N98" s="1">
        <f t="shared" si="26"/>
        <v>100000965</v>
      </c>
      <c r="P98" s="2">
        <f t="shared" si="27"/>
        <v>43</v>
      </c>
      <c r="Q98" s="2">
        <f t="shared" si="28"/>
        <v>16</v>
      </c>
      <c r="R98" s="1">
        <f t="shared" si="29"/>
        <v>965</v>
      </c>
      <c r="S98" s="1">
        <f t="shared" si="30"/>
        <v>0</v>
      </c>
      <c r="T98" s="1">
        <f t="shared" si="31"/>
        <v>0</v>
      </c>
      <c r="U98" s="1">
        <f t="shared" si="32"/>
        <v>0</v>
      </c>
      <c r="V98" s="1">
        <f t="shared" si="18"/>
        <v>0</v>
      </c>
      <c r="W98" s="1">
        <v>1550</v>
      </c>
      <c r="X98" s="22">
        <f t="shared" si="34"/>
        <v>4.0270674291483211</v>
      </c>
      <c r="Y98" s="38">
        <f t="shared" si="33"/>
        <v>0</v>
      </c>
      <c r="Z98" s="31">
        <v>0.67</v>
      </c>
    </row>
    <row r="99" spans="3:26" x14ac:dyDescent="0.3">
      <c r="C99" s="1">
        <v>96</v>
      </c>
      <c r="D99" s="1">
        <v>2</v>
      </c>
      <c r="E99" s="31">
        <v>78</v>
      </c>
      <c r="F99" s="31">
        <v>2</v>
      </c>
      <c r="G99" s="37">
        <f t="shared" si="19"/>
        <v>43</v>
      </c>
      <c r="H99" s="37">
        <f t="shared" si="20"/>
        <v>2</v>
      </c>
      <c r="I99" s="1">
        <f t="shared" si="21"/>
        <v>685</v>
      </c>
      <c r="J99" s="1">
        <f t="shared" si="22"/>
        <v>0</v>
      </c>
      <c r="K99" s="1">
        <f t="shared" si="23"/>
        <v>0</v>
      </c>
      <c r="L99" s="1">
        <f t="shared" si="24"/>
        <v>0</v>
      </c>
      <c r="M99" s="1">
        <f t="shared" si="25"/>
        <v>685</v>
      </c>
      <c r="N99" s="1">
        <f t="shared" si="26"/>
        <v>-100000685</v>
      </c>
      <c r="P99" s="2">
        <f t="shared" si="27"/>
        <v>43</v>
      </c>
      <c r="Q99" s="2">
        <f t="shared" si="28"/>
        <v>2</v>
      </c>
      <c r="R99" s="1">
        <f t="shared" si="29"/>
        <v>685</v>
      </c>
      <c r="S99" s="1">
        <f t="shared" si="30"/>
        <v>0</v>
      </c>
      <c r="T99" s="1">
        <f t="shared" si="31"/>
        <v>0</v>
      </c>
      <c r="U99" s="1">
        <f t="shared" si="32"/>
        <v>0</v>
      </c>
      <c r="V99" s="1">
        <f t="shared" si="18"/>
        <v>685</v>
      </c>
      <c r="W99" s="1">
        <v>1550</v>
      </c>
      <c r="X99" s="22">
        <f t="shared" si="34"/>
        <v>3.825714057690905</v>
      </c>
      <c r="Y99" s="38">
        <f t="shared" si="33"/>
        <v>1</v>
      </c>
      <c r="Z99" s="31">
        <v>0.61</v>
      </c>
    </row>
    <row r="100" spans="3:26" x14ac:dyDescent="0.3">
      <c r="C100" s="1">
        <v>97</v>
      </c>
      <c r="D100" s="1">
        <v>2</v>
      </c>
      <c r="E100" s="31">
        <v>12</v>
      </c>
      <c r="F100" s="31">
        <v>13</v>
      </c>
      <c r="G100" s="37">
        <f t="shared" si="19"/>
        <v>43</v>
      </c>
      <c r="H100" s="37">
        <f t="shared" si="20"/>
        <v>13</v>
      </c>
      <c r="I100" s="1">
        <f t="shared" si="21"/>
        <v>905</v>
      </c>
      <c r="J100" s="1">
        <f t="shared" si="22"/>
        <v>0</v>
      </c>
      <c r="K100" s="1">
        <f t="shared" si="23"/>
        <v>0</v>
      </c>
      <c r="L100" s="1">
        <f t="shared" si="24"/>
        <v>0</v>
      </c>
      <c r="M100" s="1">
        <f t="shared" si="25"/>
        <v>905</v>
      </c>
      <c r="N100" s="1">
        <f t="shared" si="26"/>
        <v>-220</v>
      </c>
      <c r="P100" s="2">
        <f t="shared" si="27"/>
        <v>43</v>
      </c>
      <c r="Q100" s="2">
        <f t="shared" si="28"/>
        <v>13</v>
      </c>
      <c r="R100" s="1">
        <f t="shared" si="29"/>
        <v>905</v>
      </c>
      <c r="S100" s="1">
        <f t="shared" si="30"/>
        <v>0</v>
      </c>
      <c r="T100" s="1">
        <f t="shared" si="31"/>
        <v>0</v>
      </c>
      <c r="U100" s="1">
        <f t="shared" si="32"/>
        <v>0</v>
      </c>
      <c r="V100" s="1">
        <f t="shared" si="18"/>
        <v>905</v>
      </c>
      <c r="W100" s="1">
        <v>1550</v>
      </c>
      <c r="X100" s="22">
        <f t="shared" si="34"/>
        <v>3.6344283548063596</v>
      </c>
      <c r="Y100" s="38">
        <f t="shared" si="33"/>
        <v>1</v>
      </c>
      <c r="Z100" s="31">
        <v>0.06</v>
      </c>
    </row>
    <row r="101" spans="3:26" x14ac:dyDescent="0.3">
      <c r="C101" s="1">
        <v>98</v>
      </c>
      <c r="D101" s="1">
        <v>2</v>
      </c>
      <c r="E101" s="31">
        <v>14</v>
      </c>
      <c r="F101" s="31">
        <v>5</v>
      </c>
      <c r="G101" s="37">
        <f t="shared" si="19"/>
        <v>43</v>
      </c>
      <c r="H101" s="37">
        <f t="shared" si="20"/>
        <v>5</v>
      </c>
      <c r="I101" s="1">
        <f t="shared" si="21"/>
        <v>745</v>
      </c>
      <c r="J101" s="1">
        <f t="shared" si="22"/>
        <v>0</v>
      </c>
      <c r="K101" s="1">
        <f t="shared" si="23"/>
        <v>0</v>
      </c>
      <c r="L101" s="1">
        <f t="shared" si="24"/>
        <v>0</v>
      </c>
      <c r="M101" s="1">
        <f t="shared" si="25"/>
        <v>745</v>
      </c>
      <c r="N101" s="1">
        <f t="shared" si="26"/>
        <v>160</v>
      </c>
      <c r="P101" s="2">
        <f t="shared" si="27"/>
        <v>43</v>
      </c>
      <c r="Q101" s="2">
        <f t="shared" si="28"/>
        <v>13</v>
      </c>
      <c r="R101" s="1">
        <f t="shared" si="29"/>
        <v>905</v>
      </c>
      <c r="S101" s="1">
        <f t="shared" si="30"/>
        <v>0</v>
      </c>
      <c r="T101" s="1">
        <f t="shared" si="31"/>
        <v>0</v>
      </c>
      <c r="U101" s="1">
        <f t="shared" si="32"/>
        <v>0</v>
      </c>
      <c r="V101" s="1">
        <f t="shared" si="18"/>
        <v>745</v>
      </c>
      <c r="W101" s="1">
        <v>1550</v>
      </c>
      <c r="X101" s="22">
        <f t="shared" si="34"/>
        <v>3.4527069370660413</v>
      </c>
      <c r="Y101" s="38">
        <f t="shared" si="33"/>
        <v>7.4919939580167472E-21</v>
      </c>
      <c r="Z101" s="31">
        <v>0.84</v>
      </c>
    </row>
    <row r="102" spans="3:26" x14ac:dyDescent="0.3">
      <c r="C102" s="1">
        <v>99</v>
      </c>
      <c r="D102" s="1">
        <v>1</v>
      </c>
      <c r="E102" s="31">
        <v>94</v>
      </c>
      <c r="F102" s="31">
        <v>17</v>
      </c>
      <c r="G102" s="37">
        <f t="shared" si="19"/>
        <v>94</v>
      </c>
      <c r="H102" s="37">
        <f t="shared" si="20"/>
        <v>13</v>
      </c>
      <c r="I102" s="1">
        <f t="shared" si="21"/>
        <v>1670</v>
      </c>
      <c r="J102" s="1">
        <f t="shared" si="22"/>
        <v>0</v>
      </c>
      <c r="K102" s="1">
        <f t="shared" si="23"/>
        <v>1</v>
      </c>
      <c r="L102" s="1">
        <f t="shared" si="24"/>
        <v>1</v>
      </c>
      <c r="M102" s="1">
        <f t="shared" si="25"/>
        <v>-100000000</v>
      </c>
      <c r="N102" s="1">
        <f t="shared" si="26"/>
        <v>100000745</v>
      </c>
      <c r="P102" s="2">
        <f t="shared" si="27"/>
        <v>43</v>
      </c>
      <c r="Q102" s="2">
        <f t="shared" si="28"/>
        <v>13</v>
      </c>
      <c r="R102" s="1">
        <f t="shared" si="29"/>
        <v>905</v>
      </c>
      <c r="S102" s="1">
        <f t="shared" si="30"/>
        <v>0</v>
      </c>
      <c r="T102" s="1">
        <f t="shared" si="31"/>
        <v>0</v>
      </c>
      <c r="U102" s="1">
        <f t="shared" si="32"/>
        <v>0</v>
      </c>
      <c r="V102" s="1">
        <f t="shared" si="18"/>
        <v>0</v>
      </c>
      <c r="W102" s="1">
        <v>1550</v>
      </c>
      <c r="X102" s="22">
        <f t="shared" si="34"/>
        <v>3.2800715902127391</v>
      </c>
      <c r="Y102" s="38">
        <f t="shared" si="33"/>
        <v>0</v>
      </c>
      <c r="Z102" s="31">
        <v>0.63</v>
      </c>
    </row>
    <row r="103" spans="3:26" x14ac:dyDescent="0.3">
      <c r="C103" s="1">
        <v>100</v>
      </c>
      <c r="D103" s="1">
        <v>2</v>
      </c>
      <c r="E103" s="31">
        <v>85</v>
      </c>
      <c r="F103" s="31">
        <v>31</v>
      </c>
      <c r="G103" s="37">
        <f t="shared" si="19"/>
        <v>43</v>
      </c>
      <c r="H103" s="37">
        <f t="shared" si="20"/>
        <v>31</v>
      </c>
      <c r="I103" s="1">
        <f t="shared" si="21"/>
        <v>1265</v>
      </c>
      <c r="J103" s="1">
        <f t="shared" si="22"/>
        <v>0</v>
      </c>
      <c r="K103" s="1">
        <f t="shared" si="23"/>
        <v>0</v>
      </c>
      <c r="L103" s="1">
        <f t="shared" si="24"/>
        <v>1</v>
      </c>
      <c r="M103" s="1">
        <f t="shared" si="25"/>
        <v>-100000000</v>
      </c>
      <c r="N103" s="1">
        <f t="shared" si="26"/>
        <v>0</v>
      </c>
      <c r="P103" s="2">
        <f t="shared" si="27"/>
        <v>43</v>
      </c>
      <c r="Q103" s="2">
        <f t="shared" si="28"/>
        <v>31</v>
      </c>
      <c r="R103" s="1">
        <f t="shared" si="29"/>
        <v>1265</v>
      </c>
      <c r="S103" s="1">
        <f t="shared" si="30"/>
        <v>0</v>
      </c>
      <c r="T103" s="1">
        <f t="shared" si="31"/>
        <v>0</v>
      </c>
      <c r="U103" s="1">
        <f t="shared" si="32"/>
        <v>1</v>
      </c>
      <c r="V103" s="1">
        <f t="shared" si="18"/>
        <v>0</v>
      </c>
      <c r="W103" s="1">
        <v>1550</v>
      </c>
      <c r="X103" s="22">
        <f t="shared" si="34"/>
        <v>3.1160680107021022</v>
      </c>
      <c r="Y103" s="38">
        <f t="shared" si="33"/>
        <v>1</v>
      </c>
      <c r="Z103" s="31">
        <v>0.7</v>
      </c>
    </row>
    <row r="110" spans="3:26" x14ac:dyDescent="0.3">
      <c r="Z110" s="1">
        <v>0.04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F67C-87D1-410B-97BC-BFE647952F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Simplex</vt:lpstr>
      <vt:lpstr>Solver</vt:lpstr>
      <vt:lpstr>GA</vt:lpstr>
      <vt:lpstr>Sheet3</vt:lpstr>
      <vt:lpstr>PSO</vt:lpstr>
      <vt:lpstr>SA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CHASIAKOS ATHANASIOS</dc:creator>
  <cp:lastModifiedBy>CHASIAKOS ATHANASIOS</cp:lastModifiedBy>
  <dcterms:created xsi:type="dcterms:W3CDTF">2025-10-07T10:53:12Z</dcterms:created>
  <dcterms:modified xsi:type="dcterms:W3CDTF">2025-11-06T06:35:17Z</dcterms:modified>
</cp:coreProperties>
</file>